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<sst xmlns="http://schemas.openxmlformats.org/spreadsheetml/2006/main" count="16" uniqueCount="16">
  <si>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</si>
  <si>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</si>
  <si>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</si>
  <si>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</si>
  <si>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</si>
  <si>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titanların savaşı</t>
  </si>
  <si>
    <t>dr. Parnassus</t>
  </si>
  <si>
    <t>çok filim hareketler bunlar</t>
  </si>
  <si>
    <t>aşka yolculuk</t>
  </si>
  <si>
    <t>dersimiz atatürk</t>
  </si>
  <si>
    <t>veda</t>
  </si>
  <si>
    <t>eyvah eyvah</t>
  </si>
  <si>
    <t>aşkın yaşı yok</t>
  </si>
  <si>
    <t>29. uluslararası İstanbul film festivali</t>
  </si>
  <si>
    <r>
      <t>AKSİ BELİRTİLMEMİŞ İSE YABANCI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</si>
  <si>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KOYU ZEMİNLİ OLAN SEANSLAR CUMA VE CUMARTESİ OYNAR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</si>
</sst>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25" borderId="8" applyNumberFormat="0" applyFont="0" applyAlignment="0" applyProtection="0"/>
    <xf numFmtId="0" fontId="49" fillId="26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35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9" fillId="33" borderId="12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0" fillId="33" borderId="12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>
      <alignment/>
    </xf>
    <xf numFmtId="164" fontId="22" fillId="33" borderId="14" xfId="0" applyNumberFormat="1" applyFont="1" applyFill="1" applyBorder="1" applyAlignment="1" applyProtection="1">
      <alignment horizontal="right" vertical="center"/>
      <protection hidden="1"/>
    </xf>
    <xf numFmtId="165" fontId="22" fillId="33" borderId="14" xfId="0" applyNumberFormat="1" applyFont="1" applyFill="1" applyBorder="1" applyAlignment="1" applyProtection="1">
      <alignment horizontal="left" vertical="center"/>
      <protection hidden="1"/>
    </xf>
    <xf numFmtId="0" fontId="23" fillId="33" borderId="14" xfId="0" applyNumberFormat="1" applyFont="1" applyFill="1" applyBorder="1" applyAlignment="1" applyProtection="1">
      <alignment horizontal="left" vertical="center"/>
      <protection hidden="1"/>
    </xf>
    <xf numFmtId="1" fontId="24" fillId="0" borderId="15" xfId="0" applyNumberFormat="1" applyFont="1" applyFill="1" applyBorder="1" applyAlignment="1">
      <alignment horizontal="right"/>
    </xf>
    <xf numFmtId="0" fontId="25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166" fontId="27" fillId="33" borderId="17" xfId="0" applyNumberFormat="1" applyFont="1" applyFill="1" applyBorder="1" applyAlignment="1" applyProtection="1">
      <alignment horizontal="center" vertical="center"/>
      <protection hidden="1"/>
    </xf>
    <xf numFmtId="166" fontId="27" fillId="35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27" fillId="33" borderId="16" xfId="0" applyNumberFormat="1" applyFont="1" applyFill="1" applyBorder="1" applyAlignment="1" applyProtection="1">
      <alignment horizontal="center" vertical="center"/>
      <protection hidden="1"/>
    </xf>
    <xf numFmtId="166" fontId="27" fillId="35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2" xfId="0" applyNumberFormat="1" applyFont="1" applyFill="1" applyBorder="1" applyAlignment="1" applyProtection="1">
      <alignment horizontal="center" vertical="center"/>
      <protection hidden="1"/>
    </xf>
    <xf numFmtId="166" fontId="27" fillId="33" borderId="23" xfId="0" applyNumberFormat="1" applyFont="1" applyFill="1" applyBorder="1" applyAlignment="1" applyProtection="1">
      <alignment horizontal="center" vertical="center"/>
      <protection hidden="1"/>
    </xf>
    <xf numFmtId="166" fontId="27" fillId="33" borderId="24" xfId="0" applyNumberFormat="1" applyFont="1" applyFill="1" applyBorder="1" applyAlignment="1" applyProtection="1">
      <alignment horizontal="center" vertical="center"/>
      <protection hidden="1"/>
    </xf>
    <xf numFmtId="0" fontId="26" fillId="34" borderId="25" xfId="0" applyFont="1" applyFill="1" applyBorder="1" applyAlignment="1" applyProtection="1">
      <alignment horizontal="center" vertical="center"/>
      <protection hidden="1"/>
    </xf>
    <xf numFmtId="1" fontId="24" fillId="0" borderId="26" xfId="0" applyNumberFormat="1" applyFont="1" applyFill="1" applyBorder="1" applyAlignment="1">
      <alignment horizontal="right"/>
    </xf>
    <xf numFmtId="0" fontId="25" fillId="34" borderId="26" xfId="0" applyFont="1" applyFill="1" applyBorder="1" applyAlignment="1" applyProtection="1">
      <alignment horizontal="left" vertical="center"/>
      <protection hidden="1" locked="0"/>
    </xf>
    <xf numFmtId="0" fontId="26" fillId="34" borderId="27" xfId="0" applyFont="1" applyFill="1" applyBorder="1" applyAlignment="1" applyProtection="1">
      <alignment horizontal="center" vertical="center"/>
      <protection hidden="1"/>
    </xf>
    <xf numFmtId="166" fontId="27" fillId="33" borderId="27" xfId="0" applyNumberFormat="1" applyFont="1" applyFill="1" applyBorder="1" applyAlignment="1" applyProtection="1">
      <alignment horizontal="center" vertical="center"/>
      <protection hidden="1"/>
    </xf>
    <xf numFmtId="166" fontId="27" fillId="33" borderId="28" xfId="0" applyNumberFormat="1" applyFont="1" applyFill="1" applyBorder="1" applyAlignment="1" applyProtection="1">
      <alignment horizontal="center" vertical="center"/>
      <protection hidden="1"/>
    </xf>
    <xf numFmtId="166" fontId="27" fillId="33" borderId="29" xfId="0" applyNumberFormat="1" applyFont="1" applyFill="1" applyBorder="1" applyAlignment="1" applyProtection="1">
      <alignment horizontal="center" vertical="center"/>
      <protection hidden="1"/>
    </xf>
    <xf numFmtId="166" fontId="27" fillId="33" borderId="30" xfId="0" applyNumberFormat="1" applyFont="1" applyFill="1" applyBorder="1" applyAlignment="1" applyProtection="1">
      <alignment horizontal="center" vertical="center"/>
      <protection hidden="1"/>
    </xf>
    <xf numFmtId="166" fontId="27" fillId="33" borderId="31" xfId="0" applyNumberFormat="1" applyFont="1" applyFill="1" applyBorder="1" applyAlignment="1" applyProtection="1">
      <alignment horizontal="center" vertical="center"/>
      <protection hidden="1"/>
    </xf>
    <xf numFmtId="1" fontId="24" fillId="0" borderId="32" xfId="0" applyNumberFormat="1" applyFont="1" applyFill="1" applyBorder="1" applyAlignment="1">
      <alignment horizontal="right"/>
    </xf>
    <xf numFmtId="0" fontId="27" fillId="34" borderId="32" xfId="0" applyFont="1" applyFill="1" applyBorder="1" applyAlignment="1" applyProtection="1">
      <alignment horizontal="left" vertical="center"/>
      <protection hidden="1" locked="0"/>
    </xf>
    <xf numFmtId="0" fontId="26" fillId="34" borderId="32" xfId="0" applyFont="1" applyFill="1" applyBorder="1" applyAlignment="1" applyProtection="1">
      <alignment horizontal="center" vertical="center"/>
      <protection hidden="1"/>
    </xf>
    <xf numFmtId="166" fontId="27" fillId="33" borderId="33" xfId="0" applyNumberFormat="1" applyFont="1" applyFill="1" applyBorder="1" applyAlignment="1" applyProtection="1">
      <alignment horizontal="center" vertical="center"/>
      <protection hidden="1"/>
    </xf>
    <xf numFmtId="166" fontId="27" fillId="33" borderId="34" xfId="0" applyNumberFormat="1" applyFont="1" applyFill="1" applyBorder="1" applyAlignment="1" applyProtection="1">
      <alignment horizontal="center" vertical="center"/>
      <protection hidden="1"/>
    </xf>
    <xf numFmtId="166" fontId="27" fillId="33" borderId="35" xfId="0" applyNumberFormat="1" applyFont="1" applyFill="1" applyBorder="1" applyAlignment="1" applyProtection="1">
      <alignment horizontal="center" vertical="center"/>
      <protection hidden="1"/>
    </xf>
    <xf numFmtId="166" fontId="27" fillId="33" borderId="36" xfId="0" applyNumberFormat="1" applyFont="1" applyFill="1" applyBorder="1" applyAlignment="1" applyProtection="1">
      <alignment horizontal="center" vertical="center"/>
      <protection hidden="1"/>
    </xf>
    <xf numFmtId="166" fontId="27" fillId="33" borderId="37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166" fontId="27" fillId="33" borderId="38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/>
      <protection hidden="1" locked="0"/>
    </xf>
    <xf numFmtId="0" fontId="28" fillId="34" borderId="15" xfId="0" applyFont="1" applyFill="1" applyBorder="1" applyAlignment="1" applyProtection="1">
      <alignment horizontal="left" vertical="center"/>
      <protection hidden="1" locked="0"/>
    </xf>
    <xf numFmtId="0" fontId="27" fillId="34" borderId="26" xfId="0" applyFont="1" applyFill="1" applyBorder="1" applyAlignment="1" applyProtection="1">
      <alignment/>
      <protection hidden="1" locked="0"/>
    </xf>
    <xf numFmtId="0" fontId="26" fillId="34" borderId="26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27" fillId="33" borderId="11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vertical="center" wrapText="1"/>
    </xf>
    <xf numFmtId="0" fontId="27" fillId="36" borderId="0" xfId="0" applyFont="1" applyFill="1" applyBorder="1" applyAlignment="1">
      <alignment vertical="center"/>
    </xf>
    <xf numFmtId="0" fontId="30" fillId="36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40" xfId="0" applyFont="1" applyBorder="1" applyAlignment="1">
      <alignment/>
    </xf>
    <xf numFmtId="0" fontId="33" fillId="0" borderId="0" xfId="0" applyFont="1" applyBorder="1" applyAlignment="1">
      <alignment/>
    </xf>
    <xf numFmtId="166" fontId="0" fillId="37" borderId="41" xfId="0" applyNumberFormat="1" applyFill="1" applyBorder="1" applyAlignment="1">
      <alignment/>
    </xf>
    <xf numFmtId="166" fontId="0" fillId="38" borderId="41" xfId="0" applyNumberFormat="1" applyFill="1" applyBorder="1" applyAlignment="1">
      <alignment/>
    </xf>
    <xf numFmtId="166" fontId="0" fillId="39" borderId="41" xfId="0" applyNumberFormat="1" applyFill="1" applyBorder="1" applyAlignment="1">
      <alignment/>
    </xf>
    <xf numFmtId="166" fontId="0" fillId="40" borderId="41" xfId="0" applyNumberFormat="1" applyFill="1" applyBorder="1" applyAlignment="1">
      <alignment/>
    </xf>
    <xf numFmtId="166" fontId="0" fillId="41" borderId="41" xfId="0" applyNumberFormat="1" applyFill="1" applyBorder="1" applyAlignment="1">
      <alignment/>
    </xf>
    <xf numFmtId="166" fontId="0" fillId="42" borderId="41" xfId="0" applyNumberFormat="1" applyFill="1" applyBorder="1" applyAlignment="1">
      <alignment/>
    </xf>
    <xf numFmtId="0" fontId="34" fillId="0" borderId="40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4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42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2990850</xdr:colOff>
      <xdr:row>4</xdr:row>
      <xdr:rowOff>228600</xdr:rowOff>
    </xdr:from>
    <xdr:to>
      <xdr:col>2</xdr:col>
      <xdr:colOff>0</xdr:colOff>
      <xdr:row>4</xdr:row>
      <xdr:rowOff>276225</xdr:rowOff>
    </xdr:to>
    <xdr:sp>
      <xdr:nvSpPr>
        <xdr:cNvPr id="2" name="WordArt 2"/>
        <xdr:cNvSpPr>
          <a:spLocks/>
        </xdr:cNvSpPr>
      </xdr:nvSpPr>
      <xdr:spPr>
        <a:xfrm>
          <a:off x="3495675" y="1581150"/>
          <a:ext cx="47625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581275" y="19050"/>
          <a:ext cx="64103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918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.%20hafta%20(9-16%20Nisan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40277</v>
          </cell>
          <cell r="G4">
            <v>40283</v>
          </cell>
        </row>
        <row r="7">
          <cell r="M7" t="str">
            <v>SALON</v>
          </cell>
        </row>
        <row r="8">
          <cell r="C8" t="str">
            <v>titanların savaşı</v>
          </cell>
          <cell r="D8">
            <v>14</v>
          </cell>
          <cell r="E8">
            <v>2</v>
          </cell>
          <cell r="G8" t="str">
            <v>wb</v>
          </cell>
          <cell r="H8">
            <v>107</v>
          </cell>
          <cell r="I8" t="str">
            <v>ara</v>
          </cell>
          <cell r="K8">
            <v>0.09722222222222222</v>
          </cell>
          <cell r="M8">
            <v>4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10</v>
          </cell>
        </row>
        <row r="10">
          <cell r="L10">
            <v>11</v>
          </cell>
        </row>
        <row r="11">
          <cell r="L11">
            <v>12</v>
          </cell>
        </row>
        <row r="12">
          <cell r="C12" t="str">
            <v>dr. Parnassus</v>
          </cell>
          <cell r="D12">
            <v>14</v>
          </cell>
          <cell r="E12">
            <v>2</v>
          </cell>
          <cell r="G12" t="str">
            <v>uip</v>
          </cell>
          <cell r="H12">
            <v>122</v>
          </cell>
          <cell r="I12" t="str">
            <v>ara</v>
          </cell>
          <cell r="K12">
            <v>0.10416666666666667</v>
          </cell>
          <cell r="M12">
            <v>2</v>
          </cell>
        </row>
        <row r="13">
          <cell r="H13">
            <v>150</v>
          </cell>
          <cell r="I13" t="str">
            <v>jen</v>
          </cell>
          <cell r="J13">
            <v>0.10416666666666667</v>
          </cell>
          <cell r="L13">
            <v>4</v>
          </cell>
        </row>
        <row r="14">
          <cell r="C14" t="str">
            <v>NEFES: VATAN SAĞOLSUN</v>
          </cell>
          <cell r="L14">
            <v>5</v>
          </cell>
        </row>
        <row r="15">
          <cell r="L15">
            <v>6</v>
          </cell>
        </row>
        <row r="16">
          <cell r="C16" t="str">
            <v>dersimiz atatürk</v>
          </cell>
          <cell r="D16">
            <v>12</v>
          </cell>
          <cell r="E16">
            <v>4</v>
          </cell>
          <cell r="G16" t="str">
            <v>cinefilm</v>
          </cell>
          <cell r="H16">
            <v>92</v>
          </cell>
          <cell r="I16" t="str">
            <v>ara</v>
          </cell>
          <cell r="K16">
            <v>0.08680555555555557</v>
          </cell>
          <cell r="M16">
            <v>1</v>
          </cell>
        </row>
        <row r="17">
          <cell r="H17">
            <v>125</v>
          </cell>
          <cell r="I17" t="str">
            <v>jen</v>
          </cell>
          <cell r="J17">
            <v>0.08680555555555557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dr. Parnassus</v>
          </cell>
          <cell r="D20">
            <v>14</v>
          </cell>
          <cell r="E20">
            <v>2</v>
          </cell>
          <cell r="G20" t="str">
            <v>uip</v>
          </cell>
          <cell r="H20">
            <v>122</v>
          </cell>
          <cell r="I20" t="str">
            <v>ara</v>
          </cell>
          <cell r="K20">
            <v>0.10416666666666667</v>
          </cell>
          <cell r="M20">
            <v>1.1</v>
          </cell>
        </row>
        <row r="21">
          <cell r="H21">
            <v>150</v>
          </cell>
          <cell r="I21" t="str">
            <v>jen</v>
          </cell>
          <cell r="J21">
            <v>0.10416666666666667</v>
          </cell>
          <cell r="L21">
            <v>1.3000000000000003</v>
          </cell>
        </row>
        <row r="22">
          <cell r="C22" t="str">
            <v>NEFES: VATAN SAĞOLSUN</v>
          </cell>
          <cell r="L22">
            <v>2.3000000000000003</v>
          </cell>
        </row>
        <row r="23">
          <cell r="L23">
            <v>3.3000000000000003</v>
          </cell>
        </row>
        <row r="24">
          <cell r="C24" t="str">
            <v>eyvah eyvah</v>
          </cell>
          <cell r="D24">
            <v>9</v>
          </cell>
          <cell r="E24">
            <v>7</v>
          </cell>
          <cell r="G24" t="str">
            <v>uip</v>
          </cell>
          <cell r="H24">
            <v>104</v>
          </cell>
          <cell r="I24" t="str">
            <v>ara</v>
          </cell>
          <cell r="K24">
            <v>0.08333333333333333</v>
          </cell>
          <cell r="M24">
            <v>1.2</v>
          </cell>
        </row>
        <row r="25">
          <cell r="H25">
            <v>135</v>
          </cell>
          <cell r="I25" t="str">
            <v>jen</v>
          </cell>
          <cell r="J25">
            <v>0.08333333333333333</v>
          </cell>
          <cell r="L25">
            <v>1.5999999999999996</v>
          </cell>
        </row>
        <row r="26">
          <cell r="C26" t="str">
            <v>NEFES: VATAN SAĞOLSUN</v>
          </cell>
          <cell r="L26">
            <v>2.5999999999999996</v>
          </cell>
        </row>
        <row r="27">
          <cell r="L27">
            <v>3.5999999999999996</v>
          </cell>
        </row>
        <row r="28">
          <cell r="C28" t="str">
            <v>aşkın yaşı yok</v>
          </cell>
          <cell r="D28">
            <v>15</v>
          </cell>
          <cell r="E28">
            <v>1</v>
          </cell>
          <cell r="G28" t="str">
            <v>pinema</v>
          </cell>
          <cell r="H28">
            <v>95</v>
          </cell>
          <cell r="I28" t="str">
            <v>ara</v>
          </cell>
          <cell r="K28">
            <v>0.08680555555555557</v>
          </cell>
          <cell r="M28">
            <v>3</v>
          </cell>
        </row>
        <row r="29">
          <cell r="H29">
            <v>125</v>
          </cell>
          <cell r="I29" t="str">
            <v>jen</v>
          </cell>
          <cell r="J29">
            <v>0.08680555555555557</v>
          </cell>
          <cell r="L29">
            <v>7</v>
          </cell>
        </row>
        <row r="30">
          <cell r="C30" t="str">
            <v>NEFES: VATAN SAĞOLSUN</v>
          </cell>
          <cell r="L30">
            <v>8</v>
          </cell>
        </row>
        <row r="31">
          <cell r="L31">
            <v>9</v>
          </cell>
        </row>
        <row r="32">
          <cell r="C32" t="str">
            <v>aşka yolculuk</v>
          </cell>
          <cell r="D32">
            <v>13</v>
          </cell>
          <cell r="E32">
            <v>3</v>
          </cell>
          <cell r="G32" t="str">
            <v>uip</v>
          </cell>
          <cell r="H32">
            <v>100</v>
          </cell>
          <cell r="I32" t="str">
            <v>ara</v>
          </cell>
          <cell r="K32">
            <v>0.08333333333333333</v>
          </cell>
          <cell r="M32">
            <v>6</v>
          </cell>
        </row>
        <row r="33">
          <cell r="H33">
            <v>120</v>
          </cell>
          <cell r="I33" t="str">
            <v>jen</v>
          </cell>
          <cell r="J33">
            <v>0.08333333333333333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leap year</v>
          </cell>
          <cell r="L35">
            <v>18</v>
          </cell>
        </row>
        <row r="36">
          <cell r="C36" t="str">
            <v>veda</v>
          </cell>
          <cell r="D36">
            <v>9</v>
          </cell>
          <cell r="E36">
            <v>7</v>
          </cell>
          <cell r="G36" t="str">
            <v>tiglon</v>
          </cell>
          <cell r="H36">
            <v>118</v>
          </cell>
          <cell r="I36" t="str">
            <v>ara</v>
          </cell>
          <cell r="K36">
            <v>0.08333333333333333</v>
          </cell>
          <cell r="M36">
            <v>6.1</v>
          </cell>
        </row>
        <row r="37">
          <cell r="H37">
            <v>130</v>
          </cell>
          <cell r="I37" t="str">
            <v>jen</v>
          </cell>
          <cell r="J37">
            <v>0.08333333333333333</v>
          </cell>
          <cell r="L37">
            <v>16.299999999999997</v>
          </cell>
        </row>
        <row r="38">
          <cell r="L38">
            <v>17.299999999999997</v>
          </cell>
        </row>
        <row r="39">
          <cell r="L39">
            <v>18.299999999999997</v>
          </cell>
        </row>
        <row r="40">
          <cell r="C40" t="str">
            <v>çok filim hareketler bunlar</v>
          </cell>
          <cell r="D40">
            <v>13</v>
          </cell>
          <cell r="E40">
            <v>3</v>
          </cell>
          <cell r="G40" t="str">
            <v>m.vizyon</v>
          </cell>
          <cell r="H40">
            <v>104</v>
          </cell>
          <cell r="I40" t="str">
            <v>ara</v>
          </cell>
          <cell r="K40">
            <v>0.09375</v>
          </cell>
          <cell r="M40">
            <v>5</v>
          </cell>
        </row>
        <row r="41">
          <cell r="H41">
            <v>135</v>
          </cell>
          <cell r="I41" t="str">
            <v>jen</v>
          </cell>
          <cell r="J41">
            <v>0.09375</v>
          </cell>
          <cell r="L41">
            <v>13</v>
          </cell>
        </row>
        <row r="42">
          <cell r="C42" t="str">
            <v>NEFES: VATAN SAĞOLSUN</v>
          </cell>
          <cell r="L42">
            <v>14</v>
          </cell>
        </row>
        <row r="43">
          <cell r="L43">
            <v>15</v>
          </cell>
        </row>
        <row r="44">
          <cell r="C44" t="str">
            <v>29. uluslararası İstanbul film festivali</v>
          </cell>
          <cell r="D44">
            <v>14</v>
          </cell>
          <cell r="E44">
            <v>2</v>
          </cell>
          <cell r="G44" t="str">
            <v>iksv</v>
          </cell>
          <cell r="I44" t="str">
            <v>ara</v>
          </cell>
          <cell r="K44">
            <v>0</v>
          </cell>
          <cell r="M44">
            <v>7</v>
          </cell>
        </row>
        <row r="45">
          <cell r="I45" t="str">
            <v>jen</v>
          </cell>
          <cell r="L45">
            <v>19</v>
          </cell>
        </row>
        <row r="46">
          <cell r="C46" t="str">
            <v>NEFES: VATAN SAĞOLSUN</v>
          </cell>
          <cell r="L46">
            <v>20</v>
          </cell>
        </row>
        <row r="47">
          <cell r="L47">
            <v>21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C50" t="str">
            <v>NEFES: VATAN SAĞOLSUN</v>
          </cell>
          <cell r="L50">
            <v>-1</v>
          </cell>
        </row>
        <row r="51">
          <cell r="L51">
            <v>0</v>
          </cell>
        </row>
        <row r="52"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dersimiz atatürk</v>
          </cell>
          <cell r="D3" t="str">
            <v>dersimiz atatürk</v>
          </cell>
          <cell r="E3" t="str">
            <v>dersimiz atatürk</v>
          </cell>
          <cell r="F3" t="str">
            <v>eyvah eyvah</v>
          </cell>
          <cell r="G3" t="e">
            <v>#N/A</v>
          </cell>
          <cell r="H3" t="str">
            <v>eyvah eyvah</v>
          </cell>
          <cell r="I3" t="str">
            <v>eyvah eyvah</v>
          </cell>
          <cell r="J3" t="str">
            <v>dr. Parnassus</v>
          </cell>
        </row>
        <row r="4">
          <cell r="C4">
            <v>0.4583333333333333</v>
          </cell>
          <cell r="D4">
            <v>0.5416666666666666</v>
          </cell>
          <cell r="E4">
            <v>0.6458333333333334</v>
          </cell>
          <cell r="F4">
            <v>0.7395833333333334</v>
          </cell>
          <cell r="G4" t="e">
            <v>#N/A</v>
          </cell>
          <cell r="H4">
            <v>0.8333333333333334</v>
          </cell>
          <cell r="I4">
            <v>0.9166666666666666</v>
          </cell>
          <cell r="J4">
            <v>1</v>
          </cell>
        </row>
        <row r="5">
          <cell r="C5" t="str">
            <v> </v>
          </cell>
          <cell r="D5" t="str">
            <v> </v>
          </cell>
          <cell r="E5" t="str">
            <v> </v>
          </cell>
          <cell r="F5" t="str">
            <v> </v>
          </cell>
          <cell r="G5" t="e">
            <v>#N/A</v>
          </cell>
          <cell r="H5" t="str">
            <v> </v>
          </cell>
          <cell r="I5" t="str">
            <v> </v>
          </cell>
          <cell r="J5" t="str">
            <v> </v>
          </cell>
        </row>
        <row r="6">
          <cell r="C6">
            <v>0.5451388888888888</v>
          </cell>
          <cell r="D6">
            <v>0.6284722222222222</v>
          </cell>
          <cell r="E6">
            <v>0.732638888888889</v>
          </cell>
          <cell r="F6">
            <v>0.8229166666666667</v>
          </cell>
          <cell r="G6" t="e">
            <v>#N/A</v>
          </cell>
          <cell r="H6">
            <v>0.9166666666666667</v>
          </cell>
          <cell r="I6">
            <v>1</v>
          </cell>
          <cell r="J6">
            <v>1.1041666666666667</v>
          </cell>
        </row>
        <row r="7">
          <cell r="C7" t="str">
            <v>dr. Parnassus</v>
          </cell>
          <cell r="D7" t="str">
            <v>dr. Parnassus</v>
          </cell>
          <cell r="E7" t="e">
            <v>#N/A</v>
          </cell>
          <cell r="F7" t="str">
            <v>dr. Parnassus</v>
          </cell>
          <cell r="G7" t="str">
            <v>dr. Parnassus</v>
          </cell>
          <cell r="H7" t="str">
            <v>dr. Parnassus</v>
          </cell>
          <cell r="I7" t="e">
            <v>#N/A</v>
          </cell>
          <cell r="J7" t="e">
            <v>#N/A</v>
          </cell>
        </row>
        <row r="8">
          <cell r="C8">
            <v>0.4583333333333333</v>
          </cell>
          <cell r="D8">
            <v>0.5625</v>
          </cell>
          <cell r="E8" t="e">
            <v>#N/A</v>
          </cell>
          <cell r="F8">
            <v>0.6770833333333334</v>
          </cell>
          <cell r="G8">
            <v>0.7916666666666666</v>
          </cell>
          <cell r="H8">
            <v>0.90625</v>
          </cell>
          <cell r="I8" t="e">
            <v>#N/A</v>
          </cell>
          <cell r="J8" t="e">
            <v>#N/A</v>
          </cell>
        </row>
        <row r="9">
          <cell r="C9" t="str">
            <v> </v>
          </cell>
          <cell r="D9" t="str">
            <v> </v>
          </cell>
          <cell r="E9" t="e">
            <v>#N/A</v>
          </cell>
          <cell r="F9" t="str">
            <v> </v>
          </cell>
          <cell r="G9" t="str">
            <v> </v>
          </cell>
          <cell r="H9" t="str">
            <v> </v>
          </cell>
          <cell r="I9" t="e">
            <v>#N/A</v>
          </cell>
          <cell r="J9" t="e">
            <v>#N/A</v>
          </cell>
        </row>
        <row r="10">
          <cell r="C10">
            <v>0.5625</v>
          </cell>
          <cell r="D10">
            <v>0.6666666666666666</v>
          </cell>
          <cell r="E10" t="e">
            <v>#N/A</v>
          </cell>
          <cell r="F10">
            <v>0.78125</v>
          </cell>
          <cell r="G10">
            <v>0.8958333333333333</v>
          </cell>
          <cell r="H10">
            <v>1.0104166666666667</v>
          </cell>
          <cell r="I10" t="e">
            <v>#N/A</v>
          </cell>
          <cell r="J10" t="e">
            <v>#N/A</v>
          </cell>
        </row>
        <row r="11">
          <cell r="C11" t="e">
            <v>#N/A</v>
          </cell>
          <cell r="D11" t="str">
            <v>aşkın yaşı yok</v>
          </cell>
          <cell r="E11" t="str">
            <v>aşkın yaşı yok</v>
          </cell>
          <cell r="F11" t="str">
            <v>aşkın yaşı yok</v>
          </cell>
          <cell r="G11" t="str">
            <v>aşkın yaşı yok</v>
          </cell>
          <cell r="H11" t="str">
            <v>aşkın yaşı yok</v>
          </cell>
          <cell r="I11" t="e">
            <v>#N/A</v>
          </cell>
          <cell r="J11" t="str">
            <v>aşkın yaşı yok</v>
          </cell>
        </row>
        <row r="12">
          <cell r="C12" t="e">
            <v>#N/A</v>
          </cell>
          <cell r="D12">
            <v>0.5</v>
          </cell>
          <cell r="E12">
            <v>0.6145833333333334</v>
          </cell>
          <cell r="F12">
            <v>0.7083333333333334</v>
          </cell>
          <cell r="G12">
            <v>0.8020833333333334</v>
          </cell>
          <cell r="H12">
            <v>0.90625</v>
          </cell>
          <cell r="I12" t="e">
            <v>#N/A</v>
          </cell>
          <cell r="J12">
            <v>1</v>
          </cell>
        </row>
        <row r="13">
          <cell r="C13" t="e">
            <v>#N/A</v>
          </cell>
          <cell r="D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str">
            <v> </v>
          </cell>
        </row>
        <row r="14">
          <cell r="C14" t="e">
            <v>#N/A</v>
          </cell>
          <cell r="D14">
            <v>0.5868055555555556</v>
          </cell>
          <cell r="E14">
            <v>0.701388888888889</v>
          </cell>
          <cell r="F14">
            <v>0.795138888888889</v>
          </cell>
          <cell r="G14">
            <v>0.888888888888889</v>
          </cell>
          <cell r="H14">
            <v>0.9930555555555556</v>
          </cell>
          <cell r="I14" t="e">
            <v>#N/A</v>
          </cell>
          <cell r="J14">
            <v>1.0868055555555556</v>
          </cell>
        </row>
        <row r="15">
          <cell r="C15" t="str">
            <v>titanların savaşı</v>
          </cell>
          <cell r="D15" t="str">
            <v>titanların savaşı</v>
          </cell>
          <cell r="E15" t="e">
            <v>#N/A</v>
          </cell>
          <cell r="F15" t="str">
            <v>titanların savaşı</v>
          </cell>
          <cell r="G15" t="str">
            <v>titanların savaşı</v>
          </cell>
          <cell r="H15" t="str">
            <v>titanların savaşı</v>
          </cell>
          <cell r="I15" t="e">
            <v>#N/A</v>
          </cell>
          <cell r="J15" t="str">
            <v>titanların savaşı</v>
          </cell>
        </row>
        <row r="16">
          <cell r="C16">
            <v>0.46875</v>
          </cell>
          <cell r="D16">
            <v>0.5625</v>
          </cell>
          <cell r="E16" t="e">
            <v>#N/A</v>
          </cell>
          <cell r="F16">
            <v>0.6666666666666666</v>
          </cell>
          <cell r="G16">
            <v>0.78125</v>
          </cell>
          <cell r="H16">
            <v>0.8854166666666666</v>
          </cell>
          <cell r="I16" t="e">
            <v>#N/A</v>
          </cell>
          <cell r="J16">
            <v>0.9895833333333334</v>
          </cell>
        </row>
        <row r="17">
          <cell r="C17" t="str">
            <v> </v>
          </cell>
          <cell r="D17" t="str">
            <v> </v>
          </cell>
          <cell r="E17" t="e">
            <v>#N/A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0.5659722222222222</v>
          </cell>
          <cell r="D18">
            <v>0.6597222222222222</v>
          </cell>
          <cell r="E18" t="e">
            <v>#N/A</v>
          </cell>
          <cell r="F18">
            <v>0.7638888888888888</v>
          </cell>
          <cell r="G18">
            <v>0.8784722222222222</v>
          </cell>
          <cell r="H18">
            <v>0.9826388888888888</v>
          </cell>
          <cell r="I18" t="e">
            <v>#N/A</v>
          </cell>
          <cell r="J18">
            <v>1.0868055555555556</v>
          </cell>
        </row>
        <row r="19">
          <cell r="C19" t="str">
            <v>çok filim hareketler bunlar</v>
          </cell>
          <cell r="D19" t="e">
            <v>#N/A</v>
          </cell>
          <cell r="E19" t="str">
            <v>çok filim hareketler bunlar</v>
          </cell>
          <cell r="F19" t="str">
            <v>çok filim hareketler bunlar</v>
          </cell>
          <cell r="G19" t="str">
            <v>çok filim hareketler bunlar</v>
          </cell>
          <cell r="H19" t="e">
            <v>#N/A</v>
          </cell>
          <cell r="I19" t="str">
            <v>çok filim hareketler bunlar</v>
          </cell>
          <cell r="J19" t="str">
            <v>çok filim hareketler bunlar</v>
          </cell>
        </row>
        <row r="20">
          <cell r="C20">
            <v>0.4895833333333333</v>
          </cell>
          <cell r="D20" t="e">
            <v>#N/A</v>
          </cell>
          <cell r="E20">
            <v>0.59375</v>
          </cell>
          <cell r="F20">
            <v>0.6979166666666666</v>
          </cell>
          <cell r="G20">
            <v>0.8125</v>
          </cell>
          <cell r="H20" t="e">
            <v>#N/A</v>
          </cell>
          <cell r="I20">
            <v>0.9166666666666666</v>
          </cell>
          <cell r="J20">
            <v>1.0104166666666667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e">
            <v>#N/A</v>
          </cell>
          <cell r="I21" t="str">
            <v> </v>
          </cell>
          <cell r="J21" t="str">
            <v> </v>
          </cell>
        </row>
        <row r="22">
          <cell r="C22">
            <v>0.5833333333333333</v>
          </cell>
          <cell r="D22" t="e">
            <v>#N/A</v>
          </cell>
          <cell r="E22">
            <v>0.6875</v>
          </cell>
          <cell r="F22">
            <v>0.7916666666666666</v>
          </cell>
          <cell r="G22">
            <v>0.90625</v>
          </cell>
          <cell r="H22" t="e">
            <v>#N/A</v>
          </cell>
          <cell r="I22">
            <v>1.0104166666666665</v>
          </cell>
          <cell r="J22">
            <v>1.1041666666666667</v>
          </cell>
        </row>
        <row r="23">
          <cell r="C23" t="str">
            <v>veda</v>
          </cell>
          <cell r="D23" t="str">
            <v>aşka yolculuk</v>
          </cell>
          <cell r="E23" t="e">
            <v>#N/A</v>
          </cell>
          <cell r="F23" t="str">
            <v>aşka yolculuk</v>
          </cell>
          <cell r="G23" t="str">
            <v>aşka yolculuk</v>
          </cell>
          <cell r="H23" t="str">
            <v>aşka yolculuk</v>
          </cell>
          <cell r="I23" t="e">
            <v>#N/A</v>
          </cell>
          <cell r="J23" t="str">
            <v>aşka yolculuk</v>
          </cell>
        </row>
        <row r="24">
          <cell r="C24">
            <v>0.4583333333333333</v>
          </cell>
          <cell r="D24">
            <v>0.5520833333333334</v>
          </cell>
          <cell r="E24" t="e">
            <v>#N/A</v>
          </cell>
          <cell r="F24">
            <v>0.6875</v>
          </cell>
          <cell r="G24">
            <v>0.7708333333333334</v>
          </cell>
          <cell r="H24">
            <v>0.875</v>
          </cell>
          <cell r="I24" t="e">
            <v>#N/A</v>
          </cell>
          <cell r="J24">
            <v>0.96875</v>
          </cell>
        </row>
        <row r="25">
          <cell r="C25" t="str">
            <v> </v>
          </cell>
          <cell r="D25" t="str">
            <v> </v>
          </cell>
          <cell r="E25" t="e">
            <v>#N/A</v>
          </cell>
          <cell r="F25" t="str">
            <v> 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0.5416666666666666</v>
          </cell>
          <cell r="D26">
            <v>0.6354166666666667</v>
          </cell>
          <cell r="E26" t="e">
            <v>#N/A</v>
          </cell>
          <cell r="F26">
            <v>0.7708333333333334</v>
          </cell>
          <cell r="G26">
            <v>0.8541666666666667</v>
          </cell>
          <cell r="H26">
            <v>0.9583333333333334</v>
          </cell>
          <cell r="I26" t="e">
            <v>#N/A</v>
          </cell>
          <cell r="J26">
            <v>1.0520833333333333</v>
          </cell>
        </row>
        <row r="27">
          <cell r="C27" t="str">
            <v>29. uluslararası İstanbul film festivali</v>
          </cell>
          <cell r="D27" t="str">
            <v>29. uluslararası İstanbul film festivali</v>
          </cell>
          <cell r="E27" t="e">
            <v>#N/A</v>
          </cell>
          <cell r="F27" t="str">
            <v>29. uluslararası İstanbul film festivali</v>
          </cell>
          <cell r="G27" t="str">
            <v>29. uluslararası İstanbul film festivali</v>
          </cell>
          <cell r="H27" t="str">
            <v>29. uluslararası İstanbul film festivali</v>
          </cell>
          <cell r="I27" t="e">
            <v>#N/A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0.6666666666666666</v>
          </cell>
          <cell r="G28">
            <v>0.7916666666666666</v>
          </cell>
          <cell r="H28">
            <v>0.8958333333333334</v>
          </cell>
          <cell r="I28" t="e">
            <v>#N/A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str">
            <v> </v>
          </cell>
          <cell r="I29" t="e">
            <v>#N/A</v>
          </cell>
          <cell r="J29" t="e">
            <v>#N/A</v>
          </cell>
        </row>
        <row r="30">
          <cell r="C30" t="str">
            <v> </v>
          </cell>
          <cell r="D30" t="str">
            <v> </v>
          </cell>
          <cell r="E30" t="e">
            <v>#N/A</v>
          </cell>
          <cell r="F30" t="str">
            <v> </v>
          </cell>
          <cell r="G30" t="str">
            <v> </v>
          </cell>
          <cell r="H30" t="str">
            <v> 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K499"/>
  <sheetViews>
    <sheetView showGridLines="0" tabSelected="1" zoomScale="90" zoomScaleNormal="90" zoomScaleSheetLayoutView="75" zoomScalePageLayoutView="0" workbookViewId="0" topLeftCell="A1">
      <selection activeCell="A14" sqref="A14"/>
    </sheetView>
  </sheetViews>
  <sheetFormatPr defaultColWidth="9.140625" defaultRowHeight="12.75"/>
  <cols>
    <col min="1" max="1" width="7.57421875" style="61" customWidth="1"/>
    <col min="2" max="2" width="45.5742187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8" width="9.421875" style="0" customWidth="1"/>
    <col min="19" max="22" width="9.140625" style="0" customWidth="1"/>
    <col min="23" max="24" width="9.140625" style="0" hidden="1" customWidth="1"/>
    <col min="25" max="25" width="0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3"/>
      <c r="Z2" s="4"/>
    </row>
    <row r="3" spans="1:26" ht="20.2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Z3" s="4"/>
    </row>
    <row r="4" spans="1:26" ht="20.2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Z4" s="4"/>
    </row>
    <row r="5" spans="1:26" ht="37.5" customHeight="1" thickBot="1">
      <c r="A5" s="9" t="s">
        <v>3</v>
      </c>
      <c r="B5" s="10">
        <f>+'[1]PROGRAM'!C4</f>
        <v>40277</v>
      </c>
      <c r="C5" s="11">
        <f>+'[1]PROGRAM'!G4</f>
        <v>40283</v>
      </c>
      <c r="D5" s="11"/>
      <c r="E5" s="12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"/>
      <c r="V5" s="3"/>
      <c r="Z5" s="4"/>
    </row>
    <row r="6" spans="1:26" ht="24" customHeight="1" thickTop="1">
      <c r="A6" s="13">
        <f>VLOOKUP(B6,'[1]PROGRAM'!$C$7:$M$75,11,FALSE)</f>
        <v>4</v>
      </c>
      <c r="B6" s="14" t="s">
        <v>5</v>
      </c>
      <c r="C6" s="15" t="str">
        <f>VLOOKUP(B6,'[1]PROGRAM'!$C$7:$G$75,5,FALSE)</f>
        <v>wb</v>
      </c>
      <c r="D6" s="16">
        <f>SMALL(D470:BG470,1)</f>
        <v>0.46875</v>
      </c>
      <c r="E6" s="17">
        <f aca="true" t="shared" si="0" ref="E6:E11">SMALL(D470:BG470,2)</f>
        <v>0.5625</v>
      </c>
      <c r="F6" s="17">
        <f aca="true" t="shared" si="1" ref="F6:F11">SMALL(D470:BG470,3)</f>
        <v>0.6666666666666666</v>
      </c>
      <c r="G6" s="17">
        <f aca="true" t="shared" si="2" ref="G6:G11">SMALL(D470:BG470,4)</f>
        <v>0.78125</v>
      </c>
      <c r="H6" s="17">
        <f aca="true" t="shared" si="3" ref="H6:H11">SMALL(D470:BG470,5)</f>
        <v>0.8854166666666666</v>
      </c>
      <c r="I6" s="17">
        <f aca="true" t="shared" si="4" ref="I6:I11">SMALL(D470:BG470,6)</f>
        <v>0.9895833333333334</v>
      </c>
      <c r="J6" s="18" t="e">
        <f aca="true" t="shared" si="5" ref="J6:J11">SMALL(D470:BG470,7)</f>
        <v>#NUM!</v>
      </c>
      <c r="K6" s="18" t="e">
        <f aca="true" t="shared" si="6" ref="K6:K11">SMALL(D470:BG470,8)</f>
        <v>#NUM!</v>
      </c>
      <c r="L6" s="18" t="e">
        <f aca="true" t="shared" si="7" ref="L6:L11">SMALL(D470:BG470,9)</f>
        <v>#NUM!</v>
      </c>
      <c r="M6" s="18" t="e">
        <f aca="true" t="shared" si="8" ref="M6:M11">SMALL(D470:BG470,10)</f>
        <v>#NUM!</v>
      </c>
      <c r="N6" s="18" t="e">
        <f aca="true" t="shared" si="9" ref="N6:N11">SMALL(D470:BG470,11)</f>
        <v>#NUM!</v>
      </c>
      <c r="O6" s="18" t="e">
        <f aca="true" t="shared" si="10" ref="O6:O11">SMALL(D470:BG470,12)</f>
        <v>#NUM!</v>
      </c>
      <c r="P6" s="19" t="e">
        <f aca="true" t="shared" si="11" ref="P6:P11">SMALL(D470:BG470,13)</f>
        <v>#NUM!</v>
      </c>
      <c r="Q6" s="19" t="e">
        <f>SMALL(B470:BG470,14)</f>
        <v>#NUM!</v>
      </c>
      <c r="R6" s="19" t="e">
        <f>SMALL(B470:BG470,15)</f>
        <v>#NUM!</v>
      </c>
      <c r="S6" s="19" t="e">
        <f>SMALL(B470:BG470,16)</f>
        <v>#NUM!</v>
      </c>
      <c r="T6" s="19" t="e">
        <f>SMALL(B470:BG470,17)</f>
        <v>#NUM!</v>
      </c>
      <c r="U6" s="19" t="e">
        <f>SMALL(B470:BG470,18)</f>
        <v>#NUM!</v>
      </c>
      <c r="V6" s="18" t="e">
        <f>SMALL(B470:BG470,19)</f>
        <v>#NUM!</v>
      </c>
      <c r="W6" s="20"/>
      <c r="X6" s="20"/>
      <c r="Y6" s="21"/>
      <c r="Z6" s="4"/>
    </row>
    <row r="7" spans="1:26" ht="24" customHeight="1">
      <c r="A7" s="13">
        <f>VLOOKUP(B7,'[1]PROGRAM'!$C$7:$M$75,11,FALSE)</f>
        <v>2</v>
      </c>
      <c r="B7" s="14" t="s">
        <v>6</v>
      </c>
      <c r="C7" s="15" t="str">
        <f>VLOOKUP(B7,'[1]PROGRAM'!$C$7:$G$75,5,FALSE)</f>
        <v>uip</v>
      </c>
      <c r="D7" s="22">
        <f>SMALL(D471:BG471,1)</f>
        <v>0.4583333333333333</v>
      </c>
      <c r="E7" s="23">
        <f t="shared" si="0"/>
        <v>0.5625</v>
      </c>
      <c r="F7" s="23">
        <f t="shared" si="1"/>
        <v>0.6770833333333334</v>
      </c>
      <c r="G7" s="23">
        <f t="shared" si="2"/>
        <v>0.7916666666666666</v>
      </c>
      <c r="H7" s="23">
        <f t="shared" si="3"/>
        <v>0.90625</v>
      </c>
      <c r="I7" s="23">
        <f t="shared" si="4"/>
        <v>1</v>
      </c>
      <c r="J7" s="24" t="e">
        <f t="shared" si="5"/>
        <v>#NUM!</v>
      </c>
      <c r="K7" s="24" t="e">
        <f t="shared" si="6"/>
        <v>#NUM!</v>
      </c>
      <c r="L7" s="24" t="e">
        <f t="shared" si="7"/>
        <v>#NUM!</v>
      </c>
      <c r="M7" s="24" t="e">
        <f t="shared" si="8"/>
        <v>#NUM!</v>
      </c>
      <c r="N7" s="24" t="e">
        <f t="shared" si="9"/>
        <v>#NUM!</v>
      </c>
      <c r="O7" s="24" t="e">
        <f t="shared" si="10"/>
        <v>#NUM!</v>
      </c>
      <c r="P7" s="24" t="e">
        <f>SMALL(D471:BG471,13)</f>
        <v>#NUM!</v>
      </c>
      <c r="Q7" s="24" t="e">
        <f>SMALL(B471:BG471,14)</f>
        <v>#NUM!</v>
      </c>
      <c r="R7" s="24" t="e">
        <f>SMALL(B471:BG471,15)</f>
        <v>#NUM!</v>
      </c>
      <c r="S7" s="24" t="e">
        <f>SMALL(B471:BG471,16)</f>
        <v>#NUM!</v>
      </c>
      <c r="T7" s="24" t="e">
        <f>SMALL(B471:BG471,17)</f>
        <v>#NUM!</v>
      </c>
      <c r="U7" s="25" t="e">
        <f>SMALL(B471:BG471,18)</f>
        <v>#NUM!</v>
      </c>
      <c r="V7" s="26" t="e">
        <f>SMALL(J471:DQ471,19)</f>
        <v>#REF!</v>
      </c>
      <c r="W7" s="26" t="e">
        <f>SMALL(K471:DR471,20)</f>
        <v>#REF!</v>
      </c>
      <c r="X7" s="26" t="e">
        <f>SMALL(L471:DS471,21)</f>
        <v>#REF!</v>
      </c>
      <c r="Y7" s="27" t="e">
        <f>SMALL(M471:DT471,22)</f>
        <v>#REF!</v>
      </c>
      <c r="Z7" s="4"/>
    </row>
    <row r="8" spans="1:26" ht="24" customHeight="1">
      <c r="A8" s="13">
        <f>VLOOKUP(B8,'[1]PROGRAM'!$C$7:$M$75,11,FALSE)</f>
        <v>5</v>
      </c>
      <c r="B8" s="14" t="s">
        <v>7</v>
      </c>
      <c r="C8" s="28" t="str">
        <f>VLOOKUP(B8,'[1]PROGRAM'!$C$7:$G$75,5,FALSE)</f>
        <v>m.vizyon</v>
      </c>
      <c r="D8" s="22">
        <f>SMALL(D472:BG472,1)</f>
        <v>0.4895833333333333</v>
      </c>
      <c r="E8" s="23">
        <f t="shared" si="0"/>
        <v>0.59375</v>
      </c>
      <c r="F8" s="23">
        <f t="shared" si="1"/>
        <v>0.6979166666666666</v>
      </c>
      <c r="G8" s="23">
        <f t="shared" si="2"/>
        <v>0.8125</v>
      </c>
      <c r="H8" s="23">
        <f t="shared" si="3"/>
        <v>0.9166666666666666</v>
      </c>
      <c r="I8" s="23">
        <f t="shared" si="4"/>
        <v>1.0104166666666667</v>
      </c>
      <c r="J8" s="24" t="e">
        <f t="shared" si="5"/>
        <v>#NUM!</v>
      </c>
      <c r="K8" s="24" t="e">
        <f t="shared" si="6"/>
        <v>#NUM!</v>
      </c>
      <c r="L8" s="24" t="e">
        <f t="shared" si="7"/>
        <v>#NUM!</v>
      </c>
      <c r="M8" s="24" t="e">
        <f t="shared" si="8"/>
        <v>#NUM!</v>
      </c>
      <c r="N8" s="24" t="e">
        <f t="shared" si="9"/>
        <v>#NUM!</v>
      </c>
      <c r="O8" s="24" t="e">
        <f t="shared" si="10"/>
        <v>#NUM!</v>
      </c>
      <c r="P8" s="24" t="e">
        <f t="shared" si="11"/>
        <v>#NUM!</v>
      </c>
      <c r="Q8" s="24" t="e">
        <f>SMALL(E472:DL472,14)</f>
        <v>#REF!</v>
      </c>
      <c r="R8" s="24" t="e">
        <f>SMALL(F472:DM472,15)</f>
        <v>#REF!</v>
      </c>
      <c r="S8" s="24" t="e">
        <f>SMALL(G472:DN472,16)</f>
        <v>#REF!</v>
      </c>
      <c r="T8" s="24" t="e">
        <f>SMALL(H472:DO472,17)</f>
        <v>#REF!</v>
      </c>
      <c r="U8" s="25" t="e">
        <f>SMALL(I472:DP472,18)</f>
        <v>#REF!</v>
      </c>
      <c r="V8" s="26" t="e">
        <f>SMALL(J472:DQ472,19)</f>
        <v>#REF!</v>
      </c>
      <c r="W8" s="26" t="e">
        <f>SMALL(K472:DR472,20)</f>
        <v>#REF!</v>
      </c>
      <c r="X8" s="26" t="e">
        <f>SMALL(L472:DS472,21)</f>
        <v>#REF!</v>
      </c>
      <c r="Y8" s="27" t="e">
        <f>SMALL(M472:DT472,22)</f>
        <v>#REF!</v>
      </c>
      <c r="Z8" s="4"/>
    </row>
    <row r="9" spans="1:26" ht="24" customHeight="1">
      <c r="A9" s="13">
        <f>VLOOKUP(B9,'[1]PROGRAM'!$C$7:$M$75,11,FALSE)</f>
        <v>6</v>
      </c>
      <c r="B9" s="14" t="s">
        <v>8</v>
      </c>
      <c r="C9" s="15" t="str">
        <f>VLOOKUP(B9,'[1]PROGRAM'!$C$7:$G$75,5,FALSE)</f>
        <v>uip</v>
      </c>
      <c r="D9" s="22">
        <f>SMALL(D473:BG473,1)</f>
        <v>0.5520833333333334</v>
      </c>
      <c r="E9" s="23">
        <f t="shared" si="0"/>
        <v>0.6875</v>
      </c>
      <c r="F9" s="23">
        <f t="shared" si="1"/>
        <v>0.7708333333333334</v>
      </c>
      <c r="G9" s="23">
        <f t="shared" si="2"/>
        <v>0.875</v>
      </c>
      <c r="H9" s="23">
        <f t="shared" si="3"/>
        <v>0.96875</v>
      </c>
      <c r="I9" s="23" t="e">
        <f t="shared" si="4"/>
        <v>#NUM!</v>
      </c>
      <c r="J9" s="24" t="e">
        <f t="shared" si="5"/>
        <v>#NUM!</v>
      </c>
      <c r="K9" s="24" t="e">
        <f t="shared" si="6"/>
        <v>#NUM!</v>
      </c>
      <c r="L9" s="24" t="e">
        <f t="shared" si="7"/>
        <v>#NUM!</v>
      </c>
      <c r="M9" s="24" t="e">
        <f t="shared" si="8"/>
        <v>#NUM!</v>
      </c>
      <c r="N9" s="24" t="e">
        <f t="shared" si="9"/>
        <v>#NUM!</v>
      </c>
      <c r="O9" s="24" t="e">
        <f t="shared" si="10"/>
        <v>#NUM!</v>
      </c>
      <c r="P9" s="24" t="e">
        <f t="shared" si="11"/>
        <v>#NUM!</v>
      </c>
      <c r="Q9" s="24" t="e">
        <f>SMALL(E473:DL473,14)</f>
        <v>#REF!</v>
      </c>
      <c r="R9" s="24" t="e">
        <f>SMALL(F473:DM473,15)</f>
        <v>#REF!</v>
      </c>
      <c r="S9" s="24" t="e">
        <f>SMALL(G473:DN473,16)</f>
        <v>#REF!</v>
      </c>
      <c r="T9" s="24" t="e">
        <f>SMALL(H473:DO473,17)</f>
        <v>#REF!</v>
      </c>
      <c r="U9" s="25" t="e">
        <f>SMALL(I473:DP473,18)</f>
        <v>#REF!</v>
      </c>
      <c r="V9" s="26" t="e">
        <f>SMALL(J473:DQ473,19)</f>
        <v>#REF!</v>
      </c>
      <c r="W9" s="26" t="e">
        <f>SMALL(K473:DR473,20)</f>
        <v>#REF!</v>
      </c>
      <c r="X9" s="26" t="e">
        <f>SMALL(L473:DS473,21)</f>
        <v>#REF!</v>
      </c>
      <c r="Y9" s="27" t="e">
        <f>SMALL(M473:DT473,22)</f>
        <v>#REF!</v>
      </c>
      <c r="Z9" s="4"/>
    </row>
    <row r="10" spans="1:26" ht="24" customHeight="1">
      <c r="A10" s="13">
        <f>VLOOKUP(B10,'[1]PROGRAM'!$C$7:$M$75,11,FALSE)</f>
        <v>1</v>
      </c>
      <c r="B10" s="14" t="s">
        <v>9</v>
      </c>
      <c r="C10" s="15" t="str">
        <f>VLOOKUP(B10,'[1]PROGRAM'!$C$7:$G$75,5,FALSE)</f>
        <v>cinefilm</v>
      </c>
      <c r="D10" s="22">
        <f>SMALL(D474:BG474,1)</f>
        <v>0.4583333333333333</v>
      </c>
      <c r="E10" s="23">
        <f t="shared" si="0"/>
        <v>0.5416666666666666</v>
      </c>
      <c r="F10" s="23">
        <f t="shared" si="1"/>
        <v>0.6458333333333334</v>
      </c>
      <c r="G10" s="23" t="e">
        <f t="shared" si="2"/>
        <v>#NUM!</v>
      </c>
      <c r="H10" s="23" t="e">
        <f t="shared" si="3"/>
        <v>#NUM!</v>
      </c>
      <c r="I10" s="23" t="e">
        <f t="shared" si="4"/>
        <v>#NUM!</v>
      </c>
      <c r="J10" s="24" t="e">
        <f t="shared" si="5"/>
        <v>#NUM!</v>
      </c>
      <c r="K10" s="24" t="e">
        <f t="shared" si="6"/>
        <v>#NUM!</v>
      </c>
      <c r="L10" s="24" t="e">
        <f t="shared" si="7"/>
        <v>#NUM!</v>
      </c>
      <c r="M10" s="24" t="e">
        <f t="shared" si="8"/>
        <v>#NUM!</v>
      </c>
      <c r="N10" s="24" t="e">
        <f t="shared" si="9"/>
        <v>#NUM!</v>
      </c>
      <c r="O10" s="24" t="e">
        <f t="shared" si="10"/>
        <v>#NUM!</v>
      </c>
      <c r="P10" s="24" t="e">
        <f t="shared" si="11"/>
        <v>#NUM!</v>
      </c>
      <c r="Q10" s="24" t="e">
        <f>SMALL(E474:DL474,14)</f>
        <v>#REF!</v>
      </c>
      <c r="R10" s="24" t="e">
        <f>SMALL(F474:DM474,15)</f>
        <v>#REF!</v>
      </c>
      <c r="S10" s="24" t="e">
        <f>SMALL(G474:DN474,16)</f>
        <v>#REF!</v>
      </c>
      <c r="T10" s="24" t="e">
        <f>SMALL(H474:DO474,17)</f>
        <v>#REF!</v>
      </c>
      <c r="U10" s="25" t="e">
        <f>SMALL(I474:DP474,18)</f>
        <v>#REF!</v>
      </c>
      <c r="V10" s="26" t="e">
        <f>SMALL(J474:DQ474,19)</f>
        <v>#REF!</v>
      </c>
      <c r="W10" s="26" t="e">
        <f>SMALL(K474:DR474,20)</f>
        <v>#REF!</v>
      </c>
      <c r="X10" s="26" t="e">
        <f>SMALL(L474:DS474,21)</f>
        <v>#REF!</v>
      </c>
      <c r="Y10" s="27" t="e">
        <f>SMALL(M474:DT474,22)</f>
        <v>#REF!</v>
      </c>
      <c r="Z10" s="4"/>
    </row>
    <row r="11" spans="1:26" ht="25.5">
      <c r="A11" s="13">
        <f>VLOOKUP(B11,'[1]PROGRAM'!$C$7:$M$75,11,FALSE)</f>
        <v>6.1</v>
      </c>
      <c r="B11" s="14" t="s">
        <v>10</v>
      </c>
      <c r="C11" s="15" t="str">
        <f>VLOOKUP(B11,'[1]PROGRAM'!$C$7:$G$75,5,FALSE)</f>
        <v>tiglon</v>
      </c>
      <c r="D11" s="22">
        <f aca="true" t="shared" si="12" ref="D11:D16">SMALL(D475:BG475,1)</f>
        <v>0.4583333333333333</v>
      </c>
      <c r="E11" s="24" t="e">
        <f t="shared" si="0"/>
        <v>#NUM!</v>
      </c>
      <c r="F11" s="24" t="e">
        <f t="shared" si="1"/>
        <v>#NUM!</v>
      </c>
      <c r="G11" s="24" t="e">
        <f t="shared" si="2"/>
        <v>#NUM!</v>
      </c>
      <c r="H11" s="24" t="e">
        <f t="shared" si="3"/>
        <v>#NUM!</v>
      </c>
      <c r="I11" s="24" t="e">
        <f t="shared" si="4"/>
        <v>#NUM!</v>
      </c>
      <c r="J11" s="24" t="e">
        <f t="shared" si="5"/>
        <v>#NUM!</v>
      </c>
      <c r="K11" s="24" t="e">
        <f t="shared" si="6"/>
        <v>#NUM!</v>
      </c>
      <c r="L11" s="24" t="e">
        <f t="shared" si="7"/>
        <v>#NUM!</v>
      </c>
      <c r="M11" s="24" t="e">
        <f t="shared" si="8"/>
        <v>#NUM!</v>
      </c>
      <c r="N11" s="24" t="e">
        <f t="shared" si="9"/>
        <v>#NUM!</v>
      </c>
      <c r="O11" s="24" t="e">
        <f t="shared" si="10"/>
        <v>#NUM!</v>
      </c>
      <c r="P11" s="24" t="e">
        <f t="shared" si="11"/>
        <v>#NUM!</v>
      </c>
      <c r="Q11" s="24" t="e">
        <f>SMALL(E475:DL475,14)</f>
        <v>#REF!</v>
      </c>
      <c r="R11" s="24" t="e">
        <f>SMALL(F475:DM475,15)</f>
        <v>#REF!</v>
      </c>
      <c r="S11" s="24" t="e">
        <f>SMALL(G475:DN475,16)</f>
        <v>#REF!</v>
      </c>
      <c r="T11" s="24" t="e">
        <f>SMALL(H475:DO475,17)</f>
        <v>#REF!</v>
      </c>
      <c r="U11" s="25" t="e">
        <f>SMALL(I475:DP475,18)</f>
        <v>#REF!</v>
      </c>
      <c r="V11" s="26" t="e">
        <f>SMALL(J475:DQ475,19)</f>
        <v>#REF!</v>
      </c>
      <c r="W11" s="26" t="e">
        <f>SMALL(K475:DR475,20)</f>
        <v>#REF!</v>
      </c>
      <c r="X11" s="26" t="e">
        <f>SMALL(L475:DS475,21)</f>
        <v>#REF!</v>
      </c>
      <c r="Y11" s="27" t="e">
        <f>SMALL(M475:DT475,22)</f>
        <v>#REF!</v>
      </c>
      <c r="Z11" s="4"/>
    </row>
    <row r="12" spans="1:26" ht="24" customHeight="1">
      <c r="A12" s="13">
        <f>VLOOKUP(B12,'[1]PROGRAM'!$C$7:$M$75,11,FALSE)</f>
        <v>1.2</v>
      </c>
      <c r="B12" s="14" t="s">
        <v>11</v>
      </c>
      <c r="C12" s="28" t="str">
        <f>VLOOKUP(B12,'[1]PROGRAM'!$C$7:$G$75,5,FALSE)</f>
        <v>uip</v>
      </c>
      <c r="D12" s="22">
        <f t="shared" si="12"/>
        <v>0.7395833333333334</v>
      </c>
      <c r="E12" s="24">
        <f>SMALL(D476:BG476,2)</f>
        <v>0.8333333333333334</v>
      </c>
      <c r="F12" s="24">
        <f>SMALL(D476:BG476,3)</f>
        <v>0.9166666666666666</v>
      </c>
      <c r="G12" s="24" t="e">
        <f>SMALL(D476:BG476,4)</f>
        <v>#NUM!</v>
      </c>
      <c r="H12" s="24" t="e">
        <f>SMALL(D476:BG476,5)</f>
        <v>#NUM!</v>
      </c>
      <c r="I12" s="24" t="e">
        <f>SMALL(D476:BG476,6)</f>
        <v>#NUM!</v>
      </c>
      <c r="J12" s="24" t="e">
        <f>SMALL(D476:BG476,7)</f>
        <v>#NUM!</v>
      </c>
      <c r="K12" s="24" t="e">
        <f>SMALL(D476:BG476,8)</f>
        <v>#NUM!</v>
      </c>
      <c r="L12" s="24" t="e">
        <f>SMALL(D476:BG476,9)</f>
        <v>#NUM!</v>
      </c>
      <c r="M12" s="24" t="e">
        <f>SMALL(D476:BG476,10)</f>
        <v>#NUM!</v>
      </c>
      <c r="N12" s="24" t="e">
        <f>SMALL(D476:BG476,11)</f>
        <v>#NUM!</v>
      </c>
      <c r="O12" s="24" t="e">
        <f>SMALL(D476:BG476,12)</f>
        <v>#NUM!</v>
      </c>
      <c r="P12" s="24" t="e">
        <f>SMALL(D476:BG476,13)</f>
        <v>#NUM!</v>
      </c>
      <c r="Q12" s="24" t="e">
        <f aca="true" t="shared" si="13" ref="Q12:Q31">SMALL(E476:DL476,14)</f>
        <v>#REF!</v>
      </c>
      <c r="R12" s="24" t="e">
        <f aca="true" t="shared" si="14" ref="R12:R31">SMALL(F476:DM476,15)</f>
        <v>#REF!</v>
      </c>
      <c r="S12" s="24" t="e">
        <f aca="true" t="shared" si="15" ref="S12:S31">SMALL(G476:DN476,16)</f>
        <v>#REF!</v>
      </c>
      <c r="T12" s="24" t="e">
        <f aca="true" t="shared" si="16" ref="T12:T31">SMALL(H476:DO476,17)</f>
        <v>#REF!</v>
      </c>
      <c r="U12" s="25" t="e">
        <f aca="true" t="shared" si="17" ref="U12:U31">SMALL(I476:DP476,18)</f>
        <v>#REF!</v>
      </c>
      <c r="V12" s="26" t="e">
        <f aca="true" t="shared" si="18" ref="V12:V31">SMALL(J476:DQ476,19)</f>
        <v>#REF!</v>
      </c>
      <c r="W12" s="26" t="e">
        <f aca="true" t="shared" si="19" ref="W12:W31">SMALL(K476:DR476,20)</f>
        <v>#REF!</v>
      </c>
      <c r="X12" s="26" t="e">
        <f aca="true" t="shared" si="20" ref="X12:X31">SMALL(L476:DS476,21)</f>
        <v>#REF!</v>
      </c>
      <c r="Y12" s="27" t="e">
        <f aca="true" t="shared" si="21" ref="Y12:Y31">SMALL(M476:DT476,22)</f>
        <v>#REF!</v>
      </c>
      <c r="Z12" s="4"/>
    </row>
    <row r="13" spans="1:26" ht="24" customHeight="1">
      <c r="A13" s="13">
        <f>VLOOKUP(B13,'[1]PROGRAM'!$C$7:$M$75,11,FALSE)</f>
        <v>3</v>
      </c>
      <c r="B13" s="14" t="s">
        <v>12</v>
      </c>
      <c r="C13" s="15" t="str">
        <f>VLOOKUP(B13,'[1]PROGRAM'!$C$7:$G$75,5,FALSE)</f>
        <v>pinema</v>
      </c>
      <c r="D13" s="22">
        <f t="shared" si="12"/>
        <v>0.5</v>
      </c>
      <c r="E13" s="24">
        <f>SMALL(D477:BG477,2)</f>
        <v>0.6145833333333334</v>
      </c>
      <c r="F13" s="24">
        <f>SMALL(D477:BG477,3)</f>
        <v>0.7083333333333334</v>
      </c>
      <c r="G13" s="24">
        <f>SMALL(D477:BG477,4)</f>
        <v>0.8020833333333334</v>
      </c>
      <c r="H13" s="24">
        <f>SMALL(D477:BG477,5)</f>
        <v>0.90625</v>
      </c>
      <c r="I13" s="24">
        <f>SMALL(D477:BG477,6)</f>
        <v>1</v>
      </c>
      <c r="J13" s="24" t="e">
        <f>SMALL(D477:BG477,7)</f>
        <v>#NUM!</v>
      </c>
      <c r="K13" s="24" t="e">
        <f>SMALL(D477:BG477,8)</f>
        <v>#NUM!</v>
      </c>
      <c r="L13" s="24" t="e">
        <f>SMALL(D477:BG477,9)</f>
        <v>#NUM!</v>
      </c>
      <c r="M13" s="24" t="e">
        <f>SMALL(D477:BG477,10)</f>
        <v>#NUM!</v>
      </c>
      <c r="N13" s="24" t="e">
        <f>SMALL(D477:BG477,11)</f>
        <v>#NUM!</v>
      </c>
      <c r="O13" s="24" t="e">
        <f>SMALL(D477:BG477,12)</f>
        <v>#NUM!</v>
      </c>
      <c r="P13" s="24" t="e">
        <f>SMALL(D477:BG477,13)</f>
        <v>#NUM!</v>
      </c>
      <c r="Q13" s="24" t="e">
        <f t="shared" si="13"/>
        <v>#REF!</v>
      </c>
      <c r="R13" s="24" t="e">
        <f t="shared" si="14"/>
        <v>#REF!</v>
      </c>
      <c r="S13" s="24" t="e">
        <f t="shared" si="15"/>
        <v>#REF!</v>
      </c>
      <c r="T13" s="24" t="e">
        <f t="shared" si="16"/>
        <v>#REF!</v>
      </c>
      <c r="U13" s="25" t="e">
        <f t="shared" si="17"/>
        <v>#REF!</v>
      </c>
      <c r="V13" s="26" t="e">
        <f t="shared" si="18"/>
        <v>#REF!</v>
      </c>
      <c r="W13" s="26" t="e">
        <f t="shared" si="19"/>
        <v>#REF!</v>
      </c>
      <c r="X13" s="26" t="e">
        <f t="shared" si="20"/>
        <v>#REF!</v>
      </c>
      <c r="Y13" s="27" t="e">
        <f t="shared" si="21"/>
        <v>#REF!</v>
      </c>
      <c r="Z13" s="4"/>
    </row>
    <row r="14" spans="1:26" ht="24" customHeight="1">
      <c r="A14" s="13">
        <f>VLOOKUP(B14,'[1]PROGRAM'!$C$7:$M$75,11,FALSE)</f>
        <v>7</v>
      </c>
      <c r="B14" s="14" t="s">
        <v>13</v>
      </c>
      <c r="C14" s="15" t="str">
        <f>VLOOKUP(B14,'[1]PROGRAM'!$C$7:$G$75,5,FALSE)</f>
        <v>iksv</v>
      </c>
      <c r="D14" s="22">
        <f t="shared" si="12"/>
        <v>0.4583333333333333</v>
      </c>
      <c r="E14" s="24">
        <f>SMALL(D478:BG478,2)</f>
        <v>0.5625</v>
      </c>
      <c r="F14" s="24">
        <f>SMALL(D478:BG478,3)</f>
        <v>0.6666666666666666</v>
      </c>
      <c r="G14" s="24">
        <f>SMALL(D478:BG478,4)</f>
        <v>0.7916666666666666</v>
      </c>
      <c r="H14" s="24">
        <f>SMALL(D478:BG478,5)</f>
        <v>0.8958333333333334</v>
      </c>
      <c r="I14" s="24" t="e">
        <f>SMALL(D478:BG478,6)</f>
        <v>#NUM!</v>
      </c>
      <c r="J14" s="24" t="e">
        <f>SMALL(D478:BG478,7)</f>
        <v>#NUM!</v>
      </c>
      <c r="K14" s="24" t="e">
        <f>SMALL(D478:BG478,8)</f>
        <v>#NUM!</v>
      </c>
      <c r="L14" s="24" t="e">
        <f>SMALL(D478:BG478,9)</f>
        <v>#NUM!</v>
      </c>
      <c r="M14" s="24" t="e">
        <f>SMALL(D478:BG478,10)</f>
        <v>#NUM!</v>
      </c>
      <c r="N14" s="24" t="e">
        <f>SMALL(D478:BG478,11)</f>
        <v>#NUM!</v>
      </c>
      <c r="O14" s="24" t="e">
        <f>SMALL(D478:BG478,12)</f>
        <v>#NUM!</v>
      </c>
      <c r="P14" s="24" t="e">
        <f>SMALL(D478:BG478,13)</f>
        <v>#NUM!</v>
      </c>
      <c r="Q14" s="24" t="e">
        <f t="shared" si="13"/>
        <v>#REF!</v>
      </c>
      <c r="R14" s="24" t="e">
        <f t="shared" si="14"/>
        <v>#REF!</v>
      </c>
      <c r="S14" s="24" t="e">
        <f t="shared" si="15"/>
        <v>#REF!</v>
      </c>
      <c r="T14" s="24" t="e">
        <f t="shared" si="16"/>
        <v>#REF!</v>
      </c>
      <c r="U14" s="25" t="e">
        <f t="shared" si="17"/>
        <v>#REF!</v>
      </c>
      <c r="V14" s="26" t="e">
        <f t="shared" si="18"/>
        <v>#REF!</v>
      </c>
      <c r="W14" s="26" t="e">
        <f t="shared" si="19"/>
        <v>#REF!</v>
      </c>
      <c r="X14" s="26" t="e">
        <f t="shared" si="20"/>
        <v>#REF!</v>
      </c>
      <c r="Y14" s="27" t="e">
        <f t="shared" si="21"/>
        <v>#REF!</v>
      </c>
      <c r="Z14" s="4"/>
    </row>
    <row r="15" spans="1:26" ht="24" customHeight="1">
      <c r="A15" s="13" t="e">
        <f>VLOOKUP(B15,'[1]PROGRAM'!$C$7:$M$75,11,FALSE)</f>
        <v>#N/A</v>
      </c>
      <c r="B15" s="14"/>
      <c r="C15" s="15" t="e">
        <f>VLOOKUP(B15,'[1]PROGRAM'!$C$7:$G$75,5,FALSE)</f>
        <v>#N/A</v>
      </c>
      <c r="D15" s="22" t="e">
        <f t="shared" si="12"/>
        <v>#NUM!</v>
      </c>
      <c r="E15" s="24" t="e">
        <f>SMALL(D479:BG479,2)</f>
        <v>#NUM!</v>
      </c>
      <c r="F15" s="24" t="e">
        <f>SMALL(D479:BG479,3)</f>
        <v>#NUM!</v>
      </c>
      <c r="G15" s="24" t="e">
        <f>SMALL(D479:BG479,4)</f>
        <v>#NUM!</v>
      </c>
      <c r="H15" s="24" t="e">
        <f>SMALL(D479:BG479,5)</f>
        <v>#NUM!</v>
      </c>
      <c r="I15" s="24" t="e">
        <f>SMALL(D479:BG479,6)</f>
        <v>#NUM!</v>
      </c>
      <c r="J15" s="24" t="e">
        <f>SMALL(D479:BG479,7)</f>
        <v>#NUM!</v>
      </c>
      <c r="K15" s="24" t="e">
        <f>SMALL(D479:BG479,8)</f>
        <v>#NUM!</v>
      </c>
      <c r="L15" s="24" t="e">
        <f>SMALL(D479:BG479,9)</f>
        <v>#NUM!</v>
      </c>
      <c r="M15" s="24" t="e">
        <f>SMALL(D479:BG479,10)</f>
        <v>#NUM!</v>
      </c>
      <c r="N15" s="24" t="e">
        <f>SMALL(D479:BG479,11)</f>
        <v>#NUM!</v>
      </c>
      <c r="O15" s="24" t="e">
        <f>SMALL(D479:BG479,12)</f>
        <v>#NUM!</v>
      </c>
      <c r="P15" s="24" t="e">
        <f>SMALL(D479:BG479,13)</f>
        <v>#NUM!</v>
      </c>
      <c r="Q15" s="24" t="e">
        <f t="shared" si="13"/>
        <v>#REF!</v>
      </c>
      <c r="R15" s="24" t="e">
        <f t="shared" si="14"/>
        <v>#REF!</v>
      </c>
      <c r="S15" s="24" t="e">
        <f t="shared" si="15"/>
        <v>#REF!</v>
      </c>
      <c r="T15" s="24" t="e">
        <f t="shared" si="16"/>
        <v>#REF!</v>
      </c>
      <c r="U15" s="25" t="e">
        <f t="shared" si="17"/>
        <v>#REF!</v>
      </c>
      <c r="V15" s="26" t="e">
        <f t="shared" si="18"/>
        <v>#REF!</v>
      </c>
      <c r="W15" s="26" t="e">
        <f t="shared" si="19"/>
        <v>#REF!</v>
      </c>
      <c r="X15" s="26" t="e">
        <f t="shared" si="20"/>
        <v>#REF!</v>
      </c>
      <c r="Y15" s="27" t="e">
        <f t="shared" si="21"/>
        <v>#REF!</v>
      </c>
      <c r="Z15" s="4"/>
    </row>
    <row r="16" spans="1:26" ht="24" customHeight="1" thickBot="1">
      <c r="A16" s="29" t="e">
        <f>VLOOKUP(B16,'[1]PROGRAM'!$C$7:$M$75,11,FALSE)</f>
        <v>#N/A</v>
      </c>
      <c r="B16" s="30"/>
      <c r="C16" s="31" t="e">
        <f>VLOOKUP(B16,'[1]PROGRAM'!$C$7:$G$75,5,FALSE)</f>
        <v>#N/A</v>
      </c>
      <c r="D16" s="32" t="e">
        <f t="shared" si="12"/>
        <v>#NUM!</v>
      </c>
      <c r="E16" s="33" t="e">
        <f>SMALL(D480:BG480,2)</f>
        <v>#NUM!</v>
      </c>
      <c r="F16" s="33" t="e">
        <f>SMALL(D480:BG480,3)</f>
        <v>#NUM!</v>
      </c>
      <c r="G16" s="33" t="e">
        <f>SMALL(D480:BG480,4)</f>
        <v>#NUM!</v>
      </c>
      <c r="H16" s="33" t="e">
        <f>SMALL(D480:BG480,5)</f>
        <v>#NUM!</v>
      </c>
      <c r="I16" s="33" t="e">
        <f>SMALL(D480:BG480,6)</f>
        <v>#NUM!</v>
      </c>
      <c r="J16" s="33" t="e">
        <f>SMALL(D480:BG480,7)</f>
        <v>#NUM!</v>
      </c>
      <c r="K16" s="33" t="e">
        <f>SMALL(D480:BG480,8)</f>
        <v>#NUM!</v>
      </c>
      <c r="L16" s="33" t="e">
        <f>SMALL(D480:BG480,9)</f>
        <v>#NUM!</v>
      </c>
      <c r="M16" s="33" t="e">
        <f>SMALL(D480:BG480,10)</f>
        <v>#NUM!</v>
      </c>
      <c r="N16" s="33" t="e">
        <f>SMALL(D480:BG480,11)</f>
        <v>#NUM!</v>
      </c>
      <c r="O16" s="33" t="e">
        <f>SMALL(D480:BG480,12)</f>
        <v>#NUM!</v>
      </c>
      <c r="P16" s="33" t="e">
        <f>SMALL(D480:BG480,13)</f>
        <v>#NUM!</v>
      </c>
      <c r="Q16" s="33" t="e">
        <f t="shared" si="13"/>
        <v>#REF!</v>
      </c>
      <c r="R16" s="33" t="e">
        <f t="shared" si="14"/>
        <v>#REF!</v>
      </c>
      <c r="S16" s="33" t="e">
        <f t="shared" si="15"/>
        <v>#REF!</v>
      </c>
      <c r="T16" s="33" t="e">
        <f t="shared" si="16"/>
        <v>#REF!</v>
      </c>
      <c r="U16" s="34" t="e">
        <f t="shared" si="17"/>
        <v>#REF!</v>
      </c>
      <c r="V16" s="35" t="e">
        <f t="shared" si="18"/>
        <v>#REF!</v>
      </c>
      <c r="W16" s="35" t="e">
        <f t="shared" si="19"/>
        <v>#REF!</v>
      </c>
      <c r="X16" s="35" t="e">
        <f t="shared" si="20"/>
        <v>#REF!</v>
      </c>
      <c r="Y16" s="36" t="e">
        <f t="shared" si="21"/>
        <v>#REF!</v>
      </c>
      <c r="Z16" s="4"/>
    </row>
    <row r="17" spans="1:26" ht="24" customHeight="1" hidden="1">
      <c r="A17" s="37" t="e">
        <f>VLOOKUP(B17,'[1]PROGRAM'!$C$7:$M$75,10,FALSE)</f>
        <v>#N/A</v>
      </c>
      <c r="B17" s="38"/>
      <c r="C17" s="39" t="e">
        <f>VLOOKUP(B17,'[1]PROGRAM'!$C$7:$G$75,4,FALSE)</f>
        <v>#N/A</v>
      </c>
      <c r="D17" s="40" t="e">
        <f aca="true" t="shared" si="22" ref="D17:D32">SMALL(D481:DK481,1)</f>
        <v>#REF!</v>
      </c>
      <c r="E17" s="40" t="e">
        <f aca="true" t="shared" si="23" ref="E17:E32">SMALL(D481:DK481,2)</f>
        <v>#REF!</v>
      </c>
      <c r="F17" s="40" t="e">
        <f aca="true" t="shared" si="24" ref="F17:F32">SMALL(D481:DK481,3)</f>
        <v>#REF!</v>
      </c>
      <c r="G17" s="40" t="e">
        <f aca="true" t="shared" si="25" ref="G17:G32">SMALL(D481:DK481,4)</f>
        <v>#REF!</v>
      </c>
      <c r="H17" s="40" t="e">
        <f aca="true" t="shared" si="26" ref="H17:H32">SMALL(D481:DK481,5)</f>
        <v>#REF!</v>
      </c>
      <c r="I17" s="40" t="e">
        <f aca="true" t="shared" si="27" ref="I17:I32">SMALL(D481:DK481,6)</f>
        <v>#REF!</v>
      </c>
      <c r="J17" s="40" t="e">
        <f aca="true" t="shared" si="28" ref="J17:J32">SMALL(D481:DK481,7)</f>
        <v>#REF!</v>
      </c>
      <c r="K17" s="40" t="e">
        <f aca="true" t="shared" si="29" ref="K17:K32">SMALL(D481:DK481,8)</f>
        <v>#REF!</v>
      </c>
      <c r="L17" s="40" t="e">
        <f aca="true" t="shared" si="30" ref="L17:L32">SMALL(D481:DK481,9)</f>
        <v>#REF!</v>
      </c>
      <c r="M17" s="40" t="e">
        <f aca="true" t="shared" si="31" ref="M17:M32">SMALL(D481:DK481,10)</f>
        <v>#REF!</v>
      </c>
      <c r="N17" s="40" t="e">
        <f aca="true" t="shared" si="32" ref="N17:N32">SMALL(D481:DK481,11)</f>
        <v>#REF!</v>
      </c>
      <c r="O17" s="40" t="e">
        <f aca="true" t="shared" si="33" ref="O17:O32">SMALL(D481:DK481,12)</f>
        <v>#REF!</v>
      </c>
      <c r="P17" s="40" t="e">
        <f aca="true" t="shared" si="34" ref="P17:P32">SMALL(D481:DK481,13)</f>
        <v>#REF!</v>
      </c>
      <c r="Q17" s="40" t="e">
        <f t="shared" si="13"/>
        <v>#REF!</v>
      </c>
      <c r="R17" s="40" t="e">
        <f t="shared" si="14"/>
        <v>#REF!</v>
      </c>
      <c r="S17" s="40" t="e">
        <f t="shared" si="15"/>
        <v>#REF!</v>
      </c>
      <c r="T17" s="41" t="e">
        <f t="shared" si="16"/>
        <v>#REF!</v>
      </c>
      <c r="U17" s="42" t="e">
        <f t="shared" si="17"/>
        <v>#REF!</v>
      </c>
      <c r="V17" s="43" t="e">
        <f t="shared" si="18"/>
        <v>#REF!</v>
      </c>
      <c r="W17" s="43" t="e">
        <f t="shared" si="19"/>
        <v>#REF!</v>
      </c>
      <c r="X17" s="43" t="e">
        <f t="shared" si="20"/>
        <v>#REF!</v>
      </c>
      <c r="Y17" s="44" t="e">
        <f t="shared" si="21"/>
        <v>#REF!</v>
      </c>
      <c r="Z17" s="4"/>
    </row>
    <row r="18" spans="1:26" ht="24" customHeight="1" hidden="1">
      <c r="A18" s="13" t="e">
        <f>VLOOKUP(B18,'[1]PROGRAM'!$C$7:$M$75,10,FALSE)</f>
        <v>#N/A</v>
      </c>
      <c r="B18" s="45"/>
      <c r="C18" s="46" t="e">
        <f>VLOOKUP(B18,'[1]PROGRAM'!$C$7:$G$75,4,FALSE)</f>
        <v>#N/A</v>
      </c>
      <c r="D18" s="24" t="e">
        <f t="shared" si="22"/>
        <v>#REF!</v>
      </c>
      <c r="E18" s="24" t="e">
        <f t="shared" si="23"/>
        <v>#REF!</v>
      </c>
      <c r="F18" s="24" t="e">
        <f t="shared" si="24"/>
        <v>#REF!</v>
      </c>
      <c r="G18" s="24" t="e">
        <f t="shared" si="25"/>
        <v>#REF!</v>
      </c>
      <c r="H18" s="24" t="e">
        <f t="shared" si="26"/>
        <v>#REF!</v>
      </c>
      <c r="I18" s="24" t="e">
        <f t="shared" si="27"/>
        <v>#REF!</v>
      </c>
      <c r="J18" s="24" t="e">
        <f t="shared" si="28"/>
        <v>#REF!</v>
      </c>
      <c r="K18" s="24" t="e">
        <f t="shared" si="29"/>
        <v>#REF!</v>
      </c>
      <c r="L18" s="24" t="e">
        <f t="shared" si="30"/>
        <v>#REF!</v>
      </c>
      <c r="M18" s="24" t="e">
        <f t="shared" si="31"/>
        <v>#REF!</v>
      </c>
      <c r="N18" s="24" t="e">
        <f t="shared" si="32"/>
        <v>#REF!</v>
      </c>
      <c r="O18" s="24" t="e">
        <f t="shared" si="33"/>
        <v>#REF!</v>
      </c>
      <c r="P18" s="24" t="e">
        <f t="shared" si="34"/>
        <v>#REF!</v>
      </c>
      <c r="Q18" s="24" t="e">
        <f t="shared" si="13"/>
        <v>#REF!</v>
      </c>
      <c r="R18" s="24" t="e">
        <f t="shared" si="14"/>
        <v>#REF!</v>
      </c>
      <c r="S18" s="24" t="e">
        <f t="shared" si="15"/>
        <v>#REF!</v>
      </c>
      <c r="T18" s="47" t="e">
        <f t="shared" si="16"/>
        <v>#REF!</v>
      </c>
      <c r="U18" s="25" t="e">
        <f t="shared" si="17"/>
        <v>#REF!</v>
      </c>
      <c r="V18" s="26" t="e">
        <f t="shared" si="18"/>
        <v>#REF!</v>
      </c>
      <c r="W18" s="26" t="e">
        <f t="shared" si="19"/>
        <v>#REF!</v>
      </c>
      <c r="X18" s="26" t="e">
        <f t="shared" si="20"/>
        <v>#REF!</v>
      </c>
      <c r="Y18" s="27" t="e">
        <f t="shared" si="21"/>
        <v>#REF!</v>
      </c>
      <c r="Z18" s="4"/>
    </row>
    <row r="19" spans="1:26" ht="24" customHeight="1" hidden="1">
      <c r="A19" s="13" t="e">
        <f>VLOOKUP(B19,'[1]PROGRAM'!$C$7:$M$75,10,FALSE)</f>
        <v>#N/A</v>
      </c>
      <c r="B19" s="45"/>
      <c r="C19" s="46" t="e">
        <f>VLOOKUP(B19,'[1]PROGRAM'!$C$7:$G$75,4,FALSE)</f>
        <v>#N/A</v>
      </c>
      <c r="D19" s="24" t="e">
        <f t="shared" si="22"/>
        <v>#REF!</v>
      </c>
      <c r="E19" s="24" t="e">
        <f t="shared" si="23"/>
        <v>#REF!</v>
      </c>
      <c r="F19" s="24" t="e">
        <f t="shared" si="24"/>
        <v>#REF!</v>
      </c>
      <c r="G19" s="24" t="e">
        <f t="shared" si="25"/>
        <v>#REF!</v>
      </c>
      <c r="H19" s="24" t="e">
        <f t="shared" si="26"/>
        <v>#REF!</v>
      </c>
      <c r="I19" s="24" t="e">
        <f t="shared" si="27"/>
        <v>#REF!</v>
      </c>
      <c r="J19" s="24" t="e">
        <f t="shared" si="28"/>
        <v>#REF!</v>
      </c>
      <c r="K19" s="24" t="e">
        <f t="shared" si="29"/>
        <v>#REF!</v>
      </c>
      <c r="L19" s="24" t="e">
        <f t="shared" si="30"/>
        <v>#REF!</v>
      </c>
      <c r="M19" s="24" t="e">
        <f t="shared" si="31"/>
        <v>#REF!</v>
      </c>
      <c r="N19" s="24" t="e">
        <f t="shared" si="32"/>
        <v>#REF!</v>
      </c>
      <c r="O19" s="24" t="e">
        <f t="shared" si="33"/>
        <v>#REF!</v>
      </c>
      <c r="P19" s="24" t="e">
        <f t="shared" si="34"/>
        <v>#REF!</v>
      </c>
      <c r="Q19" s="24" t="e">
        <f t="shared" si="13"/>
        <v>#REF!</v>
      </c>
      <c r="R19" s="24" t="e">
        <f t="shared" si="14"/>
        <v>#REF!</v>
      </c>
      <c r="S19" s="24" t="e">
        <f t="shared" si="15"/>
        <v>#REF!</v>
      </c>
      <c r="T19" s="47" t="e">
        <f t="shared" si="16"/>
        <v>#REF!</v>
      </c>
      <c r="U19" s="25" t="e">
        <f t="shared" si="17"/>
        <v>#REF!</v>
      </c>
      <c r="V19" s="26" t="e">
        <f t="shared" si="18"/>
        <v>#REF!</v>
      </c>
      <c r="W19" s="26" t="e">
        <f t="shared" si="19"/>
        <v>#REF!</v>
      </c>
      <c r="X19" s="26" t="e">
        <f t="shared" si="20"/>
        <v>#REF!</v>
      </c>
      <c r="Y19" s="27" t="e">
        <f t="shared" si="21"/>
        <v>#REF!</v>
      </c>
      <c r="Z19" s="4"/>
    </row>
    <row r="20" spans="1:26" ht="24" customHeight="1" hidden="1">
      <c r="A20" s="13" t="e">
        <f>VLOOKUP(B20,'[1]PROGRAM'!$C$7:$M$75,10,FALSE)</f>
        <v>#N/A</v>
      </c>
      <c r="B20" s="45"/>
      <c r="C20" s="46" t="e">
        <f>VLOOKUP(B20,'[1]PROGRAM'!$C$7:$G$75,4,FALSE)</f>
        <v>#N/A</v>
      </c>
      <c r="D20" s="24" t="e">
        <f t="shared" si="22"/>
        <v>#REF!</v>
      </c>
      <c r="E20" s="24" t="e">
        <f t="shared" si="23"/>
        <v>#REF!</v>
      </c>
      <c r="F20" s="24" t="e">
        <f t="shared" si="24"/>
        <v>#REF!</v>
      </c>
      <c r="G20" s="24" t="e">
        <f t="shared" si="25"/>
        <v>#REF!</v>
      </c>
      <c r="H20" s="24" t="e">
        <f t="shared" si="26"/>
        <v>#REF!</v>
      </c>
      <c r="I20" s="24" t="e">
        <f t="shared" si="27"/>
        <v>#REF!</v>
      </c>
      <c r="J20" s="24" t="e">
        <f t="shared" si="28"/>
        <v>#REF!</v>
      </c>
      <c r="K20" s="24" t="e">
        <f t="shared" si="29"/>
        <v>#REF!</v>
      </c>
      <c r="L20" s="24" t="e">
        <f t="shared" si="30"/>
        <v>#REF!</v>
      </c>
      <c r="M20" s="24" t="e">
        <f t="shared" si="31"/>
        <v>#REF!</v>
      </c>
      <c r="N20" s="24" t="e">
        <f t="shared" si="32"/>
        <v>#REF!</v>
      </c>
      <c r="O20" s="24" t="e">
        <f t="shared" si="33"/>
        <v>#REF!</v>
      </c>
      <c r="P20" s="24" t="e">
        <f t="shared" si="34"/>
        <v>#REF!</v>
      </c>
      <c r="Q20" s="24" t="e">
        <f t="shared" si="13"/>
        <v>#REF!</v>
      </c>
      <c r="R20" s="24" t="e">
        <f t="shared" si="14"/>
        <v>#REF!</v>
      </c>
      <c r="S20" s="24" t="e">
        <f t="shared" si="15"/>
        <v>#REF!</v>
      </c>
      <c r="T20" s="47" t="e">
        <f t="shared" si="16"/>
        <v>#REF!</v>
      </c>
      <c r="U20" s="25" t="e">
        <f t="shared" si="17"/>
        <v>#REF!</v>
      </c>
      <c r="V20" s="26" t="e">
        <f t="shared" si="18"/>
        <v>#REF!</v>
      </c>
      <c r="W20" s="26" t="e">
        <f t="shared" si="19"/>
        <v>#REF!</v>
      </c>
      <c r="X20" s="26" t="e">
        <f t="shared" si="20"/>
        <v>#REF!</v>
      </c>
      <c r="Y20" s="27" t="e">
        <f t="shared" si="21"/>
        <v>#REF!</v>
      </c>
      <c r="Z20" s="4"/>
    </row>
    <row r="21" spans="1:26" ht="24" customHeight="1" hidden="1">
      <c r="A21" s="13" t="e">
        <f>VLOOKUP(B21,'[1]PROGRAM'!$C$7:$M$75,10,FALSE)</f>
        <v>#N/A</v>
      </c>
      <c r="B21" s="45"/>
      <c r="C21" s="46" t="e">
        <f>VLOOKUP(B21,'[1]PROGRAM'!$C$7:$G$75,4,FALSE)</f>
        <v>#N/A</v>
      </c>
      <c r="D21" s="24" t="e">
        <f t="shared" si="22"/>
        <v>#REF!</v>
      </c>
      <c r="E21" s="24" t="e">
        <f t="shared" si="23"/>
        <v>#REF!</v>
      </c>
      <c r="F21" s="24" t="e">
        <f t="shared" si="24"/>
        <v>#REF!</v>
      </c>
      <c r="G21" s="24" t="e">
        <f t="shared" si="25"/>
        <v>#REF!</v>
      </c>
      <c r="H21" s="24" t="e">
        <f t="shared" si="26"/>
        <v>#REF!</v>
      </c>
      <c r="I21" s="24" t="e">
        <f t="shared" si="27"/>
        <v>#REF!</v>
      </c>
      <c r="J21" s="24" t="e">
        <f t="shared" si="28"/>
        <v>#REF!</v>
      </c>
      <c r="K21" s="24" t="e">
        <f t="shared" si="29"/>
        <v>#REF!</v>
      </c>
      <c r="L21" s="24" t="e">
        <f t="shared" si="30"/>
        <v>#REF!</v>
      </c>
      <c r="M21" s="24" t="e">
        <f t="shared" si="31"/>
        <v>#REF!</v>
      </c>
      <c r="N21" s="24" t="e">
        <f t="shared" si="32"/>
        <v>#REF!</v>
      </c>
      <c r="O21" s="24" t="e">
        <f t="shared" si="33"/>
        <v>#REF!</v>
      </c>
      <c r="P21" s="24" t="e">
        <f t="shared" si="34"/>
        <v>#REF!</v>
      </c>
      <c r="Q21" s="24" t="e">
        <f t="shared" si="13"/>
        <v>#REF!</v>
      </c>
      <c r="R21" s="24" t="e">
        <f t="shared" si="14"/>
        <v>#REF!</v>
      </c>
      <c r="S21" s="24" t="e">
        <f t="shared" si="15"/>
        <v>#REF!</v>
      </c>
      <c r="T21" s="47" t="e">
        <f t="shared" si="16"/>
        <v>#REF!</v>
      </c>
      <c r="U21" s="25" t="e">
        <f t="shared" si="17"/>
        <v>#REF!</v>
      </c>
      <c r="V21" s="26" t="e">
        <f t="shared" si="18"/>
        <v>#REF!</v>
      </c>
      <c r="W21" s="26" t="e">
        <f t="shared" si="19"/>
        <v>#REF!</v>
      </c>
      <c r="X21" s="26" t="e">
        <f t="shared" si="20"/>
        <v>#REF!</v>
      </c>
      <c r="Y21" s="27" t="e">
        <f t="shared" si="21"/>
        <v>#REF!</v>
      </c>
      <c r="Z21" s="4"/>
    </row>
    <row r="22" spans="1:26" ht="24" customHeight="1" hidden="1">
      <c r="A22" s="13" t="e">
        <f>VLOOKUP(B22,'[1]PROGRAM'!$C$7:$M$75,10,FALSE)</f>
        <v>#N/A</v>
      </c>
      <c r="B22" s="45"/>
      <c r="C22" s="46" t="e">
        <f>VLOOKUP(B22,'[1]PROGRAM'!$C$7:$G$75,4,FALSE)</f>
        <v>#N/A</v>
      </c>
      <c r="D22" s="24" t="e">
        <f t="shared" si="22"/>
        <v>#REF!</v>
      </c>
      <c r="E22" s="24" t="e">
        <f t="shared" si="23"/>
        <v>#REF!</v>
      </c>
      <c r="F22" s="24" t="e">
        <f t="shared" si="24"/>
        <v>#REF!</v>
      </c>
      <c r="G22" s="24" t="e">
        <f t="shared" si="25"/>
        <v>#REF!</v>
      </c>
      <c r="H22" s="24" t="e">
        <f t="shared" si="26"/>
        <v>#REF!</v>
      </c>
      <c r="I22" s="24" t="e">
        <f t="shared" si="27"/>
        <v>#REF!</v>
      </c>
      <c r="J22" s="24" t="e">
        <f t="shared" si="28"/>
        <v>#REF!</v>
      </c>
      <c r="K22" s="24" t="e">
        <f t="shared" si="29"/>
        <v>#REF!</v>
      </c>
      <c r="L22" s="24" t="e">
        <f t="shared" si="30"/>
        <v>#REF!</v>
      </c>
      <c r="M22" s="24" t="e">
        <f t="shared" si="31"/>
        <v>#REF!</v>
      </c>
      <c r="N22" s="24" t="e">
        <f t="shared" si="32"/>
        <v>#REF!</v>
      </c>
      <c r="O22" s="24" t="e">
        <f t="shared" si="33"/>
        <v>#REF!</v>
      </c>
      <c r="P22" s="24" t="e">
        <f t="shared" si="34"/>
        <v>#REF!</v>
      </c>
      <c r="Q22" s="24" t="e">
        <f t="shared" si="13"/>
        <v>#REF!</v>
      </c>
      <c r="R22" s="24" t="e">
        <f t="shared" si="14"/>
        <v>#REF!</v>
      </c>
      <c r="S22" s="24" t="e">
        <f t="shared" si="15"/>
        <v>#REF!</v>
      </c>
      <c r="T22" s="47" t="e">
        <f t="shared" si="16"/>
        <v>#REF!</v>
      </c>
      <c r="U22" s="25" t="e">
        <f t="shared" si="17"/>
        <v>#REF!</v>
      </c>
      <c r="V22" s="26" t="e">
        <f t="shared" si="18"/>
        <v>#REF!</v>
      </c>
      <c r="W22" s="26" t="e">
        <f t="shared" si="19"/>
        <v>#REF!</v>
      </c>
      <c r="X22" s="26" t="e">
        <f t="shared" si="20"/>
        <v>#REF!</v>
      </c>
      <c r="Y22" s="27" t="e">
        <f t="shared" si="21"/>
        <v>#REF!</v>
      </c>
      <c r="Z22" s="4"/>
    </row>
    <row r="23" spans="1:26" ht="24" customHeight="1" hidden="1">
      <c r="A23" s="13" t="e">
        <f>VLOOKUP(B23,'[1]PROGRAM'!$C$7:$M$75,10,FALSE)</f>
        <v>#N/A</v>
      </c>
      <c r="B23" s="45"/>
      <c r="C23" s="46" t="e">
        <f>VLOOKUP(B23,'[1]PROGRAM'!$C$7:$G$75,4,FALSE)</f>
        <v>#N/A</v>
      </c>
      <c r="D23" s="24" t="e">
        <f t="shared" si="22"/>
        <v>#REF!</v>
      </c>
      <c r="E23" s="24" t="e">
        <f t="shared" si="23"/>
        <v>#REF!</v>
      </c>
      <c r="F23" s="24" t="e">
        <f t="shared" si="24"/>
        <v>#REF!</v>
      </c>
      <c r="G23" s="24" t="e">
        <f t="shared" si="25"/>
        <v>#REF!</v>
      </c>
      <c r="H23" s="24" t="e">
        <f t="shared" si="26"/>
        <v>#REF!</v>
      </c>
      <c r="I23" s="24" t="e">
        <f t="shared" si="27"/>
        <v>#REF!</v>
      </c>
      <c r="J23" s="24" t="e">
        <f t="shared" si="28"/>
        <v>#REF!</v>
      </c>
      <c r="K23" s="24" t="e">
        <f t="shared" si="29"/>
        <v>#REF!</v>
      </c>
      <c r="L23" s="24" t="e">
        <f t="shared" si="30"/>
        <v>#REF!</v>
      </c>
      <c r="M23" s="24" t="e">
        <f t="shared" si="31"/>
        <v>#REF!</v>
      </c>
      <c r="N23" s="24" t="e">
        <f t="shared" si="32"/>
        <v>#REF!</v>
      </c>
      <c r="O23" s="24" t="e">
        <f t="shared" si="33"/>
        <v>#REF!</v>
      </c>
      <c r="P23" s="24" t="e">
        <f t="shared" si="34"/>
        <v>#REF!</v>
      </c>
      <c r="Q23" s="24" t="e">
        <f t="shared" si="13"/>
        <v>#REF!</v>
      </c>
      <c r="R23" s="24" t="e">
        <f t="shared" si="14"/>
        <v>#REF!</v>
      </c>
      <c r="S23" s="24" t="e">
        <f t="shared" si="15"/>
        <v>#REF!</v>
      </c>
      <c r="T23" s="47" t="e">
        <f t="shared" si="16"/>
        <v>#REF!</v>
      </c>
      <c r="U23" s="25" t="e">
        <f t="shared" si="17"/>
        <v>#REF!</v>
      </c>
      <c r="V23" s="26" t="e">
        <f t="shared" si="18"/>
        <v>#REF!</v>
      </c>
      <c r="W23" s="26" t="e">
        <f t="shared" si="19"/>
        <v>#REF!</v>
      </c>
      <c r="X23" s="26" t="e">
        <f t="shared" si="20"/>
        <v>#REF!</v>
      </c>
      <c r="Y23" s="27" t="e">
        <f t="shared" si="21"/>
        <v>#REF!</v>
      </c>
      <c r="Z23" s="4"/>
    </row>
    <row r="24" spans="1:26" ht="24" customHeight="1" hidden="1">
      <c r="A24" s="13" t="e">
        <f>VLOOKUP(B24,'[1]PROGRAM'!$C$7:$M$75,10,FALSE)</f>
        <v>#N/A</v>
      </c>
      <c r="B24" s="45"/>
      <c r="C24" s="46" t="e">
        <f>VLOOKUP(B24,'[1]PROGRAM'!$C$7:$G$75,4,FALSE)</f>
        <v>#N/A</v>
      </c>
      <c r="D24" s="24" t="e">
        <f t="shared" si="22"/>
        <v>#REF!</v>
      </c>
      <c r="E24" s="24" t="e">
        <f t="shared" si="23"/>
        <v>#REF!</v>
      </c>
      <c r="F24" s="24" t="e">
        <f t="shared" si="24"/>
        <v>#REF!</v>
      </c>
      <c r="G24" s="24" t="e">
        <f t="shared" si="25"/>
        <v>#REF!</v>
      </c>
      <c r="H24" s="24" t="e">
        <f t="shared" si="26"/>
        <v>#REF!</v>
      </c>
      <c r="I24" s="24" t="e">
        <f t="shared" si="27"/>
        <v>#REF!</v>
      </c>
      <c r="J24" s="24" t="e">
        <f t="shared" si="28"/>
        <v>#REF!</v>
      </c>
      <c r="K24" s="24" t="e">
        <f t="shared" si="29"/>
        <v>#REF!</v>
      </c>
      <c r="L24" s="24" t="e">
        <f t="shared" si="30"/>
        <v>#REF!</v>
      </c>
      <c r="M24" s="24" t="e">
        <f t="shared" si="31"/>
        <v>#REF!</v>
      </c>
      <c r="N24" s="24" t="e">
        <f t="shared" si="32"/>
        <v>#REF!</v>
      </c>
      <c r="O24" s="24" t="e">
        <f t="shared" si="33"/>
        <v>#REF!</v>
      </c>
      <c r="P24" s="24" t="e">
        <f t="shared" si="34"/>
        <v>#REF!</v>
      </c>
      <c r="Q24" s="24" t="e">
        <f t="shared" si="13"/>
        <v>#REF!</v>
      </c>
      <c r="R24" s="24" t="e">
        <f t="shared" si="14"/>
        <v>#REF!</v>
      </c>
      <c r="S24" s="24" t="e">
        <f t="shared" si="15"/>
        <v>#REF!</v>
      </c>
      <c r="T24" s="47" t="e">
        <f t="shared" si="16"/>
        <v>#REF!</v>
      </c>
      <c r="U24" s="25" t="e">
        <f t="shared" si="17"/>
        <v>#REF!</v>
      </c>
      <c r="V24" s="26" t="e">
        <f t="shared" si="18"/>
        <v>#REF!</v>
      </c>
      <c r="W24" s="26" t="e">
        <f t="shared" si="19"/>
        <v>#REF!</v>
      </c>
      <c r="X24" s="26" t="e">
        <f t="shared" si="20"/>
        <v>#REF!</v>
      </c>
      <c r="Y24" s="27" t="e">
        <f t="shared" si="21"/>
        <v>#REF!</v>
      </c>
      <c r="Z24" s="4"/>
    </row>
    <row r="25" spans="1:26" ht="24" customHeight="1" hidden="1">
      <c r="A25" s="13" t="e">
        <f>VLOOKUP(B25,'[1]PROGRAM'!$C$7:$M$75,10,FALSE)</f>
        <v>#N/A</v>
      </c>
      <c r="B25" s="48"/>
      <c r="C25" s="46" t="e">
        <f>VLOOKUP(B25,'[1]PROGRAM'!$C$7:$G$75,4,FALSE)</f>
        <v>#N/A</v>
      </c>
      <c r="D25" s="24" t="e">
        <f t="shared" si="22"/>
        <v>#REF!</v>
      </c>
      <c r="E25" s="24" t="e">
        <f t="shared" si="23"/>
        <v>#REF!</v>
      </c>
      <c r="F25" s="24" t="e">
        <f t="shared" si="24"/>
        <v>#REF!</v>
      </c>
      <c r="G25" s="24" t="e">
        <f t="shared" si="25"/>
        <v>#REF!</v>
      </c>
      <c r="H25" s="24" t="e">
        <f t="shared" si="26"/>
        <v>#REF!</v>
      </c>
      <c r="I25" s="24" t="e">
        <f t="shared" si="27"/>
        <v>#REF!</v>
      </c>
      <c r="J25" s="24" t="e">
        <f t="shared" si="28"/>
        <v>#REF!</v>
      </c>
      <c r="K25" s="24" t="e">
        <f t="shared" si="29"/>
        <v>#REF!</v>
      </c>
      <c r="L25" s="24" t="e">
        <f t="shared" si="30"/>
        <v>#REF!</v>
      </c>
      <c r="M25" s="24" t="e">
        <f t="shared" si="31"/>
        <v>#REF!</v>
      </c>
      <c r="N25" s="24" t="e">
        <f t="shared" si="32"/>
        <v>#REF!</v>
      </c>
      <c r="O25" s="24" t="e">
        <f t="shared" si="33"/>
        <v>#REF!</v>
      </c>
      <c r="P25" s="24" t="e">
        <f t="shared" si="34"/>
        <v>#REF!</v>
      </c>
      <c r="Q25" s="24" t="e">
        <f t="shared" si="13"/>
        <v>#REF!</v>
      </c>
      <c r="R25" s="24" t="e">
        <f t="shared" si="14"/>
        <v>#REF!</v>
      </c>
      <c r="S25" s="24" t="e">
        <f t="shared" si="15"/>
        <v>#REF!</v>
      </c>
      <c r="T25" s="47" t="e">
        <f t="shared" si="16"/>
        <v>#REF!</v>
      </c>
      <c r="U25" s="25" t="e">
        <f t="shared" si="17"/>
        <v>#REF!</v>
      </c>
      <c r="V25" s="26" t="e">
        <f t="shared" si="18"/>
        <v>#REF!</v>
      </c>
      <c r="W25" s="26" t="e">
        <f t="shared" si="19"/>
        <v>#REF!</v>
      </c>
      <c r="X25" s="26" t="e">
        <f t="shared" si="20"/>
        <v>#REF!</v>
      </c>
      <c r="Y25" s="27" t="e">
        <f t="shared" si="21"/>
        <v>#REF!</v>
      </c>
      <c r="Z25" s="4"/>
    </row>
    <row r="26" spans="1:26" ht="24" customHeight="1" hidden="1">
      <c r="A26" s="13" t="e">
        <f>VLOOKUP(B26,'[1]PROGRAM'!$C$7:$M$75,10,FALSE)</f>
        <v>#N/A</v>
      </c>
      <c r="B26" s="48"/>
      <c r="C26" s="46" t="e">
        <f>VLOOKUP(B26,'[1]PROGRAM'!$C$7:$G$75,4,FALSE)</f>
        <v>#N/A</v>
      </c>
      <c r="D26" s="24" t="e">
        <f t="shared" si="22"/>
        <v>#REF!</v>
      </c>
      <c r="E26" s="24" t="e">
        <f t="shared" si="23"/>
        <v>#REF!</v>
      </c>
      <c r="F26" s="24" t="e">
        <f t="shared" si="24"/>
        <v>#REF!</v>
      </c>
      <c r="G26" s="24" t="e">
        <f t="shared" si="25"/>
        <v>#REF!</v>
      </c>
      <c r="H26" s="24" t="e">
        <f t="shared" si="26"/>
        <v>#REF!</v>
      </c>
      <c r="I26" s="24" t="e">
        <f t="shared" si="27"/>
        <v>#REF!</v>
      </c>
      <c r="J26" s="24" t="e">
        <f t="shared" si="28"/>
        <v>#REF!</v>
      </c>
      <c r="K26" s="24" t="e">
        <f t="shared" si="29"/>
        <v>#REF!</v>
      </c>
      <c r="L26" s="24" t="e">
        <f t="shared" si="30"/>
        <v>#REF!</v>
      </c>
      <c r="M26" s="24" t="e">
        <f t="shared" si="31"/>
        <v>#REF!</v>
      </c>
      <c r="N26" s="24" t="e">
        <f t="shared" si="32"/>
        <v>#REF!</v>
      </c>
      <c r="O26" s="24" t="e">
        <f t="shared" si="33"/>
        <v>#REF!</v>
      </c>
      <c r="P26" s="24" t="e">
        <f t="shared" si="34"/>
        <v>#REF!</v>
      </c>
      <c r="Q26" s="24" t="e">
        <f t="shared" si="13"/>
        <v>#REF!</v>
      </c>
      <c r="R26" s="24" t="e">
        <f t="shared" si="14"/>
        <v>#REF!</v>
      </c>
      <c r="S26" s="24" t="e">
        <f t="shared" si="15"/>
        <v>#REF!</v>
      </c>
      <c r="T26" s="47" t="e">
        <f t="shared" si="16"/>
        <v>#REF!</v>
      </c>
      <c r="U26" s="25" t="e">
        <f t="shared" si="17"/>
        <v>#REF!</v>
      </c>
      <c r="V26" s="26" t="e">
        <f t="shared" si="18"/>
        <v>#REF!</v>
      </c>
      <c r="W26" s="26" t="e">
        <f t="shared" si="19"/>
        <v>#REF!</v>
      </c>
      <c r="X26" s="26" t="e">
        <f t="shared" si="20"/>
        <v>#REF!</v>
      </c>
      <c r="Y26" s="27" t="e">
        <f t="shared" si="21"/>
        <v>#REF!</v>
      </c>
      <c r="Z26" s="4"/>
    </row>
    <row r="27" spans="1:26" ht="24" customHeight="1" hidden="1">
      <c r="A27" s="13" t="e">
        <f>VLOOKUP(B27,'[1]PROGRAM'!$C$7:$M$75,10,FALSE)</f>
        <v>#N/A</v>
      </c>
      <c r="B27" s="49"/>
      <c r="C27" s="46" t="e">
        <f>VLOOKUP(B27,'[1]PROGRAM'!$C$7:$G$75,4,FALSE)</f>
        <v>#N/A</v>
      </c>
      <c r="D27" s="24" t="e">
        <f t="shared" si="22"/>
        <v>#REF!</v>
      </c>
      <c r="E27" s="24" t="e">
        <f t="shared" si="23"/>
        <v>#REF!</v>
      </c>
      <c r="F27" s="24" t="e">
        <f t="shared" si="24"/>
        <v>#REF!</v>
      </c>
      <c r="G27" s="24" t="e">
        <f t="shared" si="25"/>
        <v>#REF!</v>
      </c>
      <c r="H27" s="24" t="e">
        <f t="shared" si="26"/>
        <v>#REF!</v>
      </c>
      <c r="I27" s="24" t="e">
        <f t="shared" si="27"/>
        <v>#REF!</v>
      </c>
      <c r="J27" s="24" t="e">
        <f t="shared" si="28"/>
        <v>#REF!</v>
      </c>
      <c r="K27" s="24" t="e">
        <f t="shared" si="29"/>
        <v>#REF!</v>
      </c>
      <c r="L27" s="24" t="e">
        <f t="shared" si="30"/>
        <v>#REF!</v>
      </c>
      <c r="M27" s="24" t="e">
        <f t="shared" si="31"/>
        <v>#REF!</v>
      </c>
      <c r="N27" s="24" t="e">
        <f t="shared" si="32"/>
        <v>#REF!</v>
      </c>
      <c r="O27" s="24" t="e">
        <f t="shared" si="33"/>
        <v>#REF!</v>
      </c>
      <c r="P27" s="24" t="e">
        <f t="shared" si="34"/>
        <v>#REF!</v>
      </c>
      <c r="Q27" s="24" t="e">
        <f t="shared" si="13"/>
        <v>#REF!</v>
      </c>
      <c r="R27" s="24" t="e">
        <f t="shared" si="14"/>
        <v>#REF!</v>
      </c>
      <c r="S27" s="24" t="e">
        <f t="shared" si="15"/>
        <v>#REF!</v>
      </c>
      <c r="T27" s="47" t="e">
        <f t="shared" si="16"/>
        <v>#REF!</v>
      </c>
      <c r="U27" s="25" t="e">
        <f t="shared" si="17"/>
        <v>#REF!</v>
      </c>
      <c r="V27" s="26" t="e">
        <f t="shared" si="18"/>
        <v>#REF!</v>
      </c>
      <c r="W27" s="26" t="e">
        <f t="shared" si="19"/>
        <v>#REF!</v>
      </c>
      <c r="X27" s="26" t="e">
        <f t="shared" si="20"/>
        <v>#REF!</v>
      </c>
      <c r="Y27" s="27" t="e">
        <f t="shared" si="21"/>
        <v>#REF!</v>
      </c>
      <c r="Z27" s="4"/>
    </row>
    <row r="28" spans="1:26" ht="24" customHeight="1" hidden="1">
      <c r="A28" s="13" t="e">
        <f>VLOOKUP(B28,'[1]PROGRAM'!$C$7:$M$75,10,FALSE)</f>
        <v>#N/A</v>
      </c>
      <c r="B28" s="45"/>
      <c r="C28" s="46" t="e">
        <f>VLOOKUP(B28,'[1]PROGRAM'!$C$7:$G$75,4,FALSE)</f>
        <v>#N/A</v>
      </c>
      <c r="D28" s="24" t="e">
        <f t="shared" si="22"/>
        <v>#REF!</v>
      </c>
      <c r="E28" s="24" t="e">
        <f t="shared" si="23"/>
        <v>#REF!</v>
      </c>
      <c r="F28" s="24" t="e">
        <f t="shared" si="24"/>
        <v>#REF!</v>
      </c>
      <c r="G28" s="24" t="e">
        <f t="shared" si="25"/>
        <v>#REF!</v>
      </c>
      <c r="H28" s="24" t="e">
        <f t="shared" si="26"/>
        <v>#REF!</v>
      </c>
      <c r="I28" s="24" t="e">
        <f t="shared" si="27"/>
        <v>#REF!</v>
      </c>
      <c r="J28" s="24" t="e">
        <f t="shared" si="28"/>
        <v>#REF!</v>
      </c>
      <c r="K28" s="24" t="e">
        <f t="shared" si="29"/>
        <v>#REF!</v>
      </c>
      <c r="L28" s="24" t="e">
        <f t="shared" si="30"/>
        <v>#REF!</v>
      </c>
      <c r="M28" s="24" t="e">
        <f t="shared" si="31"/>
        <v>#REF!</v>
      </c>
      <c r="N28" s="24" t="e">
        <f t="shared" si="32"/>
        <v>#REF!</v>
      </c>
      <c r="O28" s="24" t="e">
        <f t="shared" si="33"/>
        <v>#REF!</v>
      </c>
      <c r="P28" s="24" t="e">
        <f t="shared" si="34"/>
        <v>#REF!</v>
      </c>
      <c r="Q28" s="24" t="e">
        <f t="shared" si="13"/>
        <v>#REF!</v>
      </c>
      <c r="R28" s="24" t="e">
        <f t="shared" si="14"/>
        <v>#REF!</v>
      </c>
      <c r="S28" s="24" t="e">
        <f t="shared" si="15"/>
        <v>#REF!</v>
      </c>
      <c r="T28" s="47" t="e">
        <f t="shared" si="16"/>
        <v>#REF!</v>
      </c>
      <c r="U28" s="25" t="e">
        <f t="shared" si="17"/>
        <v>#REF!</v>
      </c>
      <c r="V28" s="26" t="e">
        <f t="shared" si="18"/>
        <v>#REF!</v>
      </c>
      <c r="W28" s="26" t="e">
        <f t="shared" si="19"/>
        <v>#REF!</v>
      </c>
      <c r="X28" s="26" t="e">
        <f t="shared" si="20"/>
        <v>#REF!</v>
      </c>
      <c r="Y28" s="27" t="e">
        <f t="shared" si="21"/>
        <v>#REF!</v>
      </c>
      <c r="Z28" s="4"/>
    </row>
    <row r="29" spans="1:26" ht="24" customHeight="1" hidden="1">
      <c r="A29" s="13" t="e">
        <f>VLOOKUP(B29,'[1]PROGRAM'!$C$7:$M$75,10,FALSE)</f>
        <v>#N/A</v>
      </c>
      <c r="B29" s="45"/>
      <c r="C29" s="46" t="e">
        <f>VLOOKUP(B29,'[1]PROGRAM'!$C$7:$G$75,4,FALSE)</f>
        <v>#N/A</v>
      </c>
      <c r="D29" s="24" t="e">
        <f t="shared" si="22"/>
        <v>#REF!</v>
      </c>
      <c r="E29" s="24" t="e">
        <f t="shared" si="23"/>
        <v>#REF!</v>
      </c>
      <c r="F29" s="24" t="e">
        <f t="shared" si="24"/>
        <v>#REF!</v>
      </c>
      <c r="G29" s="24" t="e">
        <f t="shared" si="25"/>
        <v>#REF!</v>
      </c>
      <c r="H29" s="24" t="e">
        <f t="shared" si="26"/>
        <v>#REF!</v>
      </c>
      <c r="I29" s="24" t="e">
        <f t="shared" si="27"/>
        <v>#REF!</v>
      </c>
      <c r="J29" s="24" t="e">
        <f t="shared" si="28"/>
        <v>#REF!</v>
      </c>
      <c r="K29" s="24" t="e">
        <f t="shared" si="29"/>
        <v>#REF!</v>
      </c>
      <c r="L29" s="24" t="e">
        <f t="shared" si="30"/>
        <v>#REF!</v>
      </c>
      <c r="M29" s="24" t="e">
        <f t="shared" si="31"/>
        <v>#REF!</v>
      </c>
      <c r="N29" s="24" t="e">
        <f t="shared" si="32"/>
        <v>#REF!</v>
      </c>
      <c r="O29" s="24" t="e">
        <f t="shared" si="33"/>
        <v>#REF!</v>
      </c>
      <c r="P29" s="24" t="e">
        <f t="shared" si="34"/>
        <v>#REF!</v>
      </c>
      <c r="Q29" s="24" t="e">
        <f t="shared" si="13"/>
        <v>#REF!</v>
      </c>
      <c r="R29" s="24" t="e">
        <f t="shared" si="14"/>
        <v>#REF!</v>
      </c>
      <c r="S29" s="24" t="e">
        <f t="shared" si="15"/>
        <v>#REF!</v>
      </c>
      <c r="T29" s="47" t="e">
        <f t="shared" si="16"/>
        <v>#REF!</v>
      </c>
      <c r="U29" s="25" t="e">
        <f t="shared" si="17"/>
        <v>#REF!</v>
      </c>
      <c r="V29" s="26" t="e">
        <f t="shared" si="18"/>
        <v>#REF!</v>
      </c>
      <c r="W29" s="26" t="e">
        <f t="shared" si="19"/>
        <v>#REF!</v>
      </c>
      <c r="X29" s="26" t="e">
        <f t="shared" si="20"/>
        <v>#REF!</v>
      </c>
      <c r="Y29" s="27" t="e">
        <f t="shared" si="21"/>
        <v>#REF!</v>
      </c>
      <c r="Z29" s="4"/>
    </row>
    <row r="30" spans="1:26" ht="24" customHeight="1" hidden="1">
      <c r="A30" s="13" t="e">
        <f>VLOOKUP(B30,'[1]PROGRAM'!$C$7:$M$75,10,FALSE)</f>
        <v>#N/A</v>
      </c>
      <c r="B30" s="45"/>
      <c r="C30" s="46" t="e">
        <f>VLOOKUP(B30,'[1]PROGRAM'!$C$7:$G$75,4,FALSE)</f>
        <v>#N/A</v>
      </c>
      <c r="D30" s="24" t="e">
        <f t="shared" si="22"/>
        <v>#REF!</v>
      </c>
      <c r="E30" s="24" t="e">
        <f t="shared" si="23"/>
        <v>#REF!</v>
      </c>
      <c r="F30" s="24" t="e">
        <f t="shared" si="24"/>
        <v>#REF!</v>
      </c>
      <c r="G30" s="24" t="e">
        <f t="shared" si="25"/>
        <v>#REF!</v>
      </c>
      <c r="H30" s="24" t="e">
        <f t="shared" si="26"/>
        <v>#REF!</v>
      </c>
      <c r="I30" s="24" t="e">
        <f t="shared" si="27"/>
        <v>#REF!</v>
      </c>
      <c r="J30" s="24" t="e">
        <f t="shared" si="28"/>
        <v>#REF!</v>
      </c>
      <c r="K30" s="24" t="e">
        <f t="shared" si="29"/>
        <v>#REF!</v>
      </c>
      <c r="L30" s="24" t="e">
        <f t="shared" si="30"/>
        <v>#REF!</v>
      </c>
      <c r="M30" s="24" t="e">
        <f t="shared" si="31"/>
        <v>#REF!</v>
      </c>
      <c r="N30" s="24" t="e">
        <f t="shared" si="32"/>
        <v>#REF!</v>
      </c>
      <c r="O30" s="24" t="e">
        <f t="shared" si="33"/>
        <v>#REF!</v>
      </c>
      <c r="P30" s="24" t="e">
        <f t="shared" si="34"/>
        <v>#REF!</v>
      </c>
      <c r="Q30" s="24" t="e">
        <f t="shared" si="13"/>
        <v>#REF!</v>
      </c>
      <c r="R30" s="24" t="e">
        <f t="shared" si="14"/>
        <v>#REF!</v>
      </c>
      <c r="S30" s="24" t="e">
        <f t="shared" si="15"/>
        <v>#REF!</v>
      </c>
      <c r="T30" s="47" t="e">
        <f t="shared" si="16"/>
        <v>#REF!</v>
      </c>
      <c r="U30" s="25" t="e">
        <f t="shared" si="17"/>
        <v>#REF!</v>
      </c>
      <c r="V30" s="26" t="e">
        <f t="shared" si="18"/>
        <v>#REF!</v>
      </c>
      <c r="W30" s="26" t="e">
        <f t="shared" si="19"/>
        <v>#REF!</v>
      </c>
      <c r="X30" s="26" t="e">
        <f t="shared" si="20"/>
        <v>#REF!</v>
      </c>
      <c r="Y30" s="27" t="e">
        <f t="shared" si="21"/>
        <v>#REF!</v>
      </c>
      <c r="Z30" s="4"/>
    </row>
    <row r="31" spans="1:26" ht="24" customHeight="1" hidden="1">
      <c r="A31" s="13" t="e">
        <f>VLOOKUP(B31,'[1]PROGRAM'!$C$7:$M$75,10,FALSE)</f>
        <v>#N/A</v>
      </c>
      <c r="B31" s="45"/>
      <c r="C31" s="46" t="e">
        <f>VLOOKUP(B31,'[1]PROGRAM'!$C$7:$G$75,4,FALSE)</f>
        <v>#N/A</v>
      </c>
      <c r="D31" s="24" t="e">
        <f t="shared" si="22"/>
        <v>#REF!</v>
      </c>
      <c r="E31" s="24" t="e">
        <f t="shared" si="23"/>
        <v>#REF!</v>
      </c>
      <c r="F31" s="24" t="e">
        <f t="shared" si="24"/>
        <v>#REF!</v>
      </c>
      <c r="G31" s="24" t="e">
        <f t="shared" si="25"/>
        <v>#REF!</v>
      </c>
      <c r="H31" s="24" t="e">
        <f t="shared" si="26"/>
        <v>#REF!</v>
      </c>
      <c r="I31" s="24" t="e">
        <f t="shared" si="27"/>
        <v>#REF!</v>
      </c>
      <c r="J31" s="24" t="e">
        <f t="shared" si="28"/>
        <v>#REF!</v>
      </c>
      <c r="K31" s="24" t="e">
        <f t="shared" si="29"/>
        <v>#REF!</v>
      </c>
      <c r="L31" s="24" t="e">
        <f t="shared" si="30"/>
        <v>#REF!</v>
      </c>
      <c r="M31" s="24" t="e">
        <f t="shared" si="31"/>
        <v>#REF!</v>
      </c>
      <c r="N31" s="24" t="e">
        <f t="shared" si="32"/>
        <v>#REF!</v>
      </c>
      <c r="O31" s="24" t="e">
        <f t="shared" si="33"/>
        <v>#REF!</v>
      </c>
      <c r="P31" s="24" t="e">
        <f t="shared" si="34"/>
        <v>#REF!</v>
      </c>
      <c r="Q31" s="24" t="e">
        <f t="shared" si="13"/>
        <v>#REF!</v>
      </c>
      <c r="R31" s="24" t="e">
        <f t="shared" si="14"/>
        <v>#REF!</v>
      </c>
      <c r="S31" s="24" t="e">
        <f t="shared" si="15"/>
        <v>#REF!</v>
      </c>
      <c r="T31" s="47" t="e">
        <f t="shared" si="16"/>
        <v>#REF!</v>
      </c>
      <c r="U31" s="25" t="e">
        <f t="shared" si="17"/>
        <v>#REF!</v>
      </c>
      <c r="V31" s="26" t="e">
        <f t="shared" si="18"/>
        <v>#REF!</v>
      </c>
      <c r="W31" s="26" t="e">
        <f t="shared" si="19"/>
        <v>#REF!</v>
      </c>
      <c r="X31" s="26" t="e">
        <f t="shared" si="20"/>
        <v>#REF!</v>
      </c>
      <c r="Y31" s="27" t="e">
        <f t="shared" si="21"/>
        <v>#REF!</v>
      </c>
      <c r="Z31" s="4"/>
    </row>
    <row r="32" spans="1:26" ht="24" customHeight="1" hidden="1" thickBot="1">
      <c r="A32" s="29" t="e">
        <f>VLOOKUP(B32,'[1]PROGRAM'!$C$7:$M$75,10,FALSE)</f>
        <v>#N/A</v>
      </c>
      <c r="B32" s="50"/>
      <c r="C32" s="51" t="e">
        <f>VLOOKUP(B32,'[1]PROGRAM'!$C$7:$G$75,4,FALSE)</f>
        <v>#N/A</v>
      </c>
      <c r="D32" s="33" t="e">
        <f t="shared" si="22"/>
        <v>#REF!</v>
      </c>
      <c r="E32" s="33" t="e">
        <f t="shared" si="23"/>
        <v>#REF!</v>
      </c>
      <c r="F32" s="33" t="e">
        <f t="shared" si="24"/>
        <v>#REF!</v>
      </c>
      <c r="G32" s="33" t="e">
        <f t="shared" si="25"/>
        <v>#REF!</v>
      </c>
      <c r="H32" s="33" t="e">
        <f t="shared" si="26"/>
        <v>#REF!</v>
      </c>
      <c r="I32" s="33" t="e">
        <f t="shared" si="27"/>
        <v>#REF!</v>
      </c>
      <c r="J32" s="33" t="e">
        <f t="shared" si="28"/>
        <v>#REF!</v>
      </c>
      <c r="K32" s="33" t="e">
        <f t="shared" si="29"/>
        <v>#REF!</v>
      </c>
      <c r="L32" s="33" t="e">
        <f t="shared" si="30"/>
        <v>#REF!</v>
      </c>
      <c r="M32" s="33" t="e">
        <f t="shared" si="31"/>
        <v>#REF!</v>
      </c>
      <c r="N32" s="33" t="e">
        <f t="shared" si="32"/>
        <v>#REF!</v>
      </c>
      <c r="O32" s="33" t="e">
        <f t="shared" si="33"/>
        <v>#REF!</v>
      </c>
      <c r="P32" s="33" t="e">
        <f t="shared" si="34"/>
        <v>#REF!</v>
      </c>
      <c r="Q32" s="52"/>
      <c r="R32" s="53"/>
      <c r="S32" s="53"/>
      <c r="T32" s="54"/>
      <c r="U32" s="55"/>
      <c r="V32" s="53"/>
      <c r="W32" s="53"/>
      <c r="X32" s="53"/>
      <c r="Y32" s="56"/>
      <c r="Z32" s="4"/>
    </row>
    <row r="33" spans="1:16" ht="36.75" customHeight="1" thickTop="1">
      <c r="A33" s="57" t="s">
        <v>14</v>
      </c>
      <c r="B33" s="58"/>
      <c r="C33" s="58"/>
      <c r="D33" s="59" t="s">
        <v>15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4:16" ht="12.75"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ht="12.75">
      <c r="E35" s="63"/>
    </row>
    <row r="36" ht="12.75">
      <c r="A36"/>
    </row>
    <row r="37" ht="12.75">
      <c r="B37" s="63"/>
    </row>
    <row r="470" spans="2:115" ht="12.75">
      <c r="B470" s="64" t="str">
        <f aca="true" t="shared" si="35" ref="B470:B499">+B6</f>
        <v>titanların savaşı</v>
      </c>
      <c r="C470" s="65"/>
      <c r="D470" s="66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66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66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66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66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66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66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66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67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67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67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67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67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67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67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67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68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68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68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68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68" t="str">
        <f>IF(ISNA('[1]-------  H.S.ARA -------'!$G$11)," ",IF('[1]-------  H.S.ARA -------'!$G$11='CITYLIFE SİNEMALARI'!B470,HLOOKUP('CITYLIFE SİNEMALARI'!B470,'[1]-------  H.S.ARA -------'!$G$11:$G$14,2,FALSE)," "))</f>
        <v> </v>
      </c>
      <c r="Y470" s="68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68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68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69">
        <f>IF(ISNA('[1]-------  H.S.ARA -------'!$C$15)," ",IF('[1]-------  H.S.ARA -------'!$C$15='CITYLIFE SİNEMALARI'!B470,HLOOKUP('CITYLIFE SİNEMALARI'!B470,'[1]-------  H.S.ARA -------'!$C$15:$C$18,2,FALSE)," "))</f>
        <v>0.46875</v>
      </c>
      <c r="AC470" s="69">
        <f>IF(ISNA('[1]-------  H.S.ARA -------'!$D$15)," ",IF('[1]-------  H.S.ARA -------'!$D$15='CITYLIFE SİNEMALARI'!B470,HLOOKUP('CITYLIFE SİNEMALARI'!B470,'[1]-------  H.S.ARA -------'!$D$15:$D$18,2,FALSE)," "))</f>
        <v>0.5625</v>
      </c>
      <c r="AD470" s="69" t="str">
        <f>IF(ISNA('[1]-------  H.S.ARA -------'!$E$15)," ",IF('[1]-------  H.S.ARA -------'!$E$15='CITYLIFE SİNEMALARI'!B470,HLOOKUP('CITYLIFE SİNEMALARI'!B470,'[1]-------  H.S.ARA -------'!$E$15:$E$18,2,FALSE)," "))</f>
        <v> </v>
      </c>
      <c r="AE470" s="69">
        <f>IF(ISNA('[1]-------  H.S.ARA -------'!$F$15)," ",IF('[1]-------  H.S.ARA -------'!$F$15='CITYLIFE SİNEMALARI'!B470,HLOOKUP('CITYLIFE SİNEMALARI'!B470,'[1]-------  H.S.ARA -------'!$F$15:$F$18,2,FALSE)," "))</f>
        <v>0.6666666666666666</v>
      </c>
      <c r="AF470" s="69">
        <f>IF(ISNA('[1]-------  H.S.ARA -------'!$G$15)," ",IF('[1]-------  H.S.ARA -------'!$G$15='CITYLIFE SİNEMALARI'!B470,HLOOKUP('CITYLIFE SİNEMALARI'!B470,'[1]-------  H.S.ARA -------'!$G$15:$G$18,2,FALSE)," "))</f>
        <v>0.78125</v>
      </c>
      <c r="AG470" s="69">
        <f>IF(ISNA('[1]-------  H.S.ARA -------'!$H$15)," ",IF('[1]-------  H.S.ARA -------'!$H$15='CITYLIFE SİNEMALARI'!B470,HLOOKUP('CITYLIFE SİNEMALARI'!B470,'[1]-------  H.S.ARA -------'!$H$15:$H$18,2,FALSE)," "))</f>
        <v>0.8854166666666666</v>
      </c>
      <c r="AH470" s="69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69">
        <f>IF(ISNA('[1]-------  H.S.ARA -------'!$J$15)," ",IF('[1]-------  H.S.ARA -------'!$J$15='CITYLIFE SİNEMALARI'!B470,HLOOKUP('CITYLIFE SİNEMALARI'!B470,'[1]-------  H.S.ARA -------'!$J$15:$J$18,2,FALSE)," "))</f>
        <v>0.9895833333333334</v>
      </c>
      <c r="AJ470" s="70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70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70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70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70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70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70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70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67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67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67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67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67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67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67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67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66" t="str">
        <f>IF(ISNA('[1]-------  H.S.ARA -------'!$C$27)," ",IF('[1]-------  H.S.ARA -------'!$C$27='CITYLIFE SİNEMALARI'!B470,HLOOKUP('CITYLIFE SİNEMALARI'!B470,'[1]-------  H.S.ARA -------'!$C$27:$C$30,2,FALSE)," "))</f>
        <v> </v>
      </c>
      <c r="BA470" s="66" t="str">
        <f>IF(ISNA('[1]-------  H.S.ARA -------'!$D$27)," ",IF('[1]-------  H.S.ARA -------'!$D$27='CITYLIFE SİNEMALARI'!B470,HLOOKUP('CITYLIFE SİNEMALARI'!B470,'[1]-------  H.S.ARA -------'!$D$27:$D$30,2,FALSE)," "))</f>
        <v> </v>
      </c>
      <c r="BB470" s="66" t="str">
        <f>IF(ISNA('[1]-------  H.S.ARA -------'!$E$27)," ",IF('[1]-------  H.S.ARA -------'!$E$27='CITYLIFE SİNEMALARI'!B470,HLOOKUP('CITYLIFE SİNEMALARI'!B470,'[1]-------  H.S.ARA -------'!$E$27:$E$30,2,FALSE)," "))</f>
        <v> </v>
      </c>
      <c r="BC470" s="66" t="str">
        <f>IF(ISNA('[1]-------  H.S.ARA -------'!$F$27)," ",IF('[1]-------  H.S.ARA -------'!$F$27='CITYLIFE SİNEMALARI'!B470,HLOOKUP('CITYLIFE SİNEMALARI'!B470,'[1]-------  H.S.ARA -------'!$F$27:$F$30,2,FALSE)," "))</f>
        <v> </v>
      </c>
      <c r="BD470" s="66" t="str">
        <f>IF(ISNA('[1]-------  H.S.ARA -------'!$G$27)," ",IF('[1]-------  H.S.ARA -------'!$G$27='CITYLIFE SİNEMALARI'!B470,HLOOKUP('CITYLIFE SİNEMALARI'!B470,'[1]-------  H.S.ARA -------'!$G$27:$G$30,2,FALSE)," "))</f>
        <v> </v>
      </c>
      <c r="BE470" s="66" t="str">
        <f>IF(ISNA('[1]-------  H.S.ARA -------'!$H$27)," ",IF('[1]-------  H.S.ARA -------'!$H$27='CITYLIFE SİNEMALARI'!B470,HLOOKUP('CITYLIFE SİNEMALARI'!B470,'[1]-------  H.S.ARA -------'!$H$27:$H$30,2,FALSE)," "))</f>
        <v> </v>
      </c>
      <c r="BF470" s="66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66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69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64" t="str">
        <f t="shared" si="35"/>
        <v>dr. Parnassus</v>
      </c>
      <c r="C471" s="65"/>
      <c r="D471" s="66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66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66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66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66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66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66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66">
        <f>IF(ISNA('[1]-------  H.S.ARA -------'!$J$3)," ",IF('[1]-------  H.S.ARA -------'!$J$3='CITYLIFE SİNEMALARI'!B471,HLOOKUP('CITYLIFE SİNEMALARI'!B471,'[1]-------  H.S.ARA -------'!$J$3:$J$6,2,FALSE)," "))</f>
        <v>1</v>
      </c>
      <c r="L471" s="67">
        <f>IF(ISNA('[1]-------  H.S.ARA -------'!$C$7)," ",IF('[1]-------  H.S.ARA -------'!$C$7='CITYLIFE SİNEMALARI'!B471,HLOOKUP('CITYLIFE SİNEMALARI'!B471,'[1]-------  H.S.ARA -------'!$C$7:$C$10,2,FALSE)," "))</f>
        <v>0.4583333333333333</v>
      </c>
      <c r="M471" s="67">
        <f>IF(ISNA('[1]-------  H.S.ARA -------'!$D$7)," ",IF('[1]-------  H.S.ARA -------'!$D$7='CITYLIFE SİNEMALARI'!B471,HLOOKUP('CITYLIFE SİNEMALARI'!B471,'[1]-------  H.S.ARA -------'!$D$7:$D$10,2,FALSE)," "))</f>
        <v>0.5625</v>
      </c>
      <c r="N471" s="67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67">
        <f>IF(ISNA('[1]-------  H.S.ARA -------'!$F$7)," ",IF('[1]-------  H.S.ARA -------'!$F$7='CITYLIFE SİNEMALARI'!B471,HLOOKUP('CITYLIFE SİNEMALARI'!B471,'[1]-------  H.S.ARA -------'!$F$7:$F$10,2,FALSE)," "))</f>
        <v>0.6770833333333334</v>
      </c>
      <c r="P471" s="67">
        <f>IF(ISNA('[1]-------  H.S.ARA -------'!$G$7)," ",IF('[1]-------  H.S.ARA -------'!$G$7='CITYLIFE SİNEMALARI'!B471,HLOOKUP('CITYLIFE SİNEMALARI'!B471,'[1]-------  H.S.ARA -------'!$G$7:$G$10,2,FALSE)," "))</f>
        <v>0.7916666666666666</v>
      </c>
      <c r="Q471" s="67">
        <f>IF(ISNA('[1]-------  H.S.ARA -------'!$H$7)," ",IF('[1]-------  H.S.ARA -------'!$H$7='CITYLIFE SİNEMALARI'!B471,HLOOKUP('CITYLIFE SİNEMALARI'!B471,'[1]-------  H.S.ARA -------'!$H$7:$H$10,2,FALSE)," "))</f>
        <v>0.90625</v>
      </c>
      <c r="R471" s="67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67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68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68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8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68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68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68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68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8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69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9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69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9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69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69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9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9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70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70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70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70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70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70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70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70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67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67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67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67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67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67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67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67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66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66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66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66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66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66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66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66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69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64" t="str">
        <f t="shared" si="35"/>
        <v>çok filim hareketler bunlar</v>
      </c>
      <c r="C472" s="65"/>
      <c r="D472" s="66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66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66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66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66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66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66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66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67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67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67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67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67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67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67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67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8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68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68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68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68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68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68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8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69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69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69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9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69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69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69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9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70">
        <f>IF(ISNA('[1]-------  H.S.ARA -------'!$C$19)," ",IF('[1]-------  H.S.ARA -------'!$C$19='CITYLIFE SİNEMALARI'!B472,HLOOKUP('CITYLIFE SİNEMALARI'!B472,'[1]-------  H.S.ARA -------'!$C$19:$C$22,2,FALSE)," "))</f>
        <v>0.4895833333333333</v>
      </c>
      <c r="AK472" s="70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70">
        <f>IF(ISNA('[1]-------  H.S.ARA -------'!$E$19)," ",IF('[1]-------  H.S.ARA -------'!$E$19='CITYLIFE SİNEMALARI'!B472,HLOOKUP('CITYLIFE SİNEMALARI'!B472,'[1]-------  H.S.ARA -------'!$E$19:$E$22,2,FALSE)," "))</f>
        <v>0.59375</v>
      </c>
      <c r="AM472" s="70">
        <f>IF(ISNA('[1]-------  H.S.ARA -------'!$F$19)," ",IF('[1]-------  H.S.ARA -------'!$F$19='CITYLIFE SİNEMALARI'!B472,HLOOKUP('CITYLIFE SİNEMALARI'!B472,'[1]-------  H.S.ARA -------'!$F$19:$F$22,2,FALSE)," "))</f>
        <v>0.6979166666666666</v>
      </c>
      <c r="AN472" s="70">
        <f>IF(ISNA('[1]-------  H.S.ARA -------'!$G$19)," ",IF('[1]-------  H.S.ARA -------'!$G$19='CITYLIFE SİNEMALARI'!B472,HLOOKUP('CITYLIFE SİNEMALARI'!B472,'[1]-------  H.S.ARA -------'!$G$19:$G$22,2,FALSE)," "))</f>
        <v>0.8125</v>
      </c>
      <c r="AO472" s="70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70">
        <f>IF(ISNA('[1]-------  H.S.ARA -------'!$I$19)," ",IF('[1]-------  H.S.ARA -------'!$I$19='CITYLIFE SİNEMALARI'!B472,HLOOKUP('CITYLIFE SİNEMALARI'!B472,'[1]-------  H.S.ARA -------'!$I$19:$I$22,2,FALSE)," "))</f>
        <v>0.9166666666666666</v>
      </c>
      <c r="AQ472" s="70">
        <f>IF(ISNA('[1]-------  H.S.ARA -------'!$J$19)," ",IF('[1]-------  H.S.ARA -------'!$J$19='CITYLIFE SİNEMALARI'!B472,HLOOKUP('CITYLIFE SİNEMALARI'!B472,'[1]-------  H.S.ARA -------'!$J$19:$J$22,2,FALSE)," "))</f>
        <v>1.0104166666666667</v>
      </c>
      <c r="AR472" s="67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67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67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67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67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67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67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67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66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66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66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66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66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66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66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66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69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64" t="str">
        <f t="shared" si="35"/>
        <v>aşka yolculuk</v>
      </c>
      <c r="C473" s="65"/>
      <c r="D473" s="66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66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66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66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66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66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66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66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67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67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67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67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67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67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67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67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68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8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8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8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8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8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8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8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9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69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69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69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69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9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9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9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70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70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70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70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70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70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70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70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67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67">
        <f>IF(ISNA('[1]-------  H.S.ARA -------'!$D$23)," ",IF('[1]-------  H.S.ARA -------'!$D$23='CITYLIFE SİNEMALARI'!B473,HLOOKUP('CITYLIFE SİNEMALARI'!B473,'[1]-------  H.S.ARA -------'!$D$23:$D$26,2,FALSE)," "))</f>
        <v>0.5520833333333334</v>
      </c>
      <c r="AT473" s="67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67">
        <f>IF(ISNA('[1]-------  H.S.ARA -------'!$F$23)," ",IF('[1]-------  H.S.ARA -------'!$F$23='CITYLIFE SİNEMALARI'!B473,HLOOKUP('CITYLIFE SİNEMALARI'!B473,'[1]-------  H.S.ARA -------'!$F$23:$F$26,2,FALSE)," "))</f>
        <v>0.6875</v>
      </c>
      <c r="AV473" s="67">
        <f>IF(ISNA('[1]-------  H.S.ARA -------'!$G$23)," ",IF('[1]-------  H.S.ARA -------'!$G$23='CITYLIFE SİNEMALARI'!B473,HLOOKUP('CITYLIFE SİNEMALARI'!B473,'[1]-------  H.S.ARA -------'!$G$23:$G$26,2,FALSE)," "))</f>
        <v>0.7708333333333334</v>
      </c>
      <c r="AW473" s="67">
        <f>IF(ISNA('[1]-------  H.S.ARA -------'!$H$23)," ",IF('[1]-------  H.S.ARA -------'!$H$23='CITYLIFE SİNEMALARI'!B473,HLOOKUP('CITYLIFE SİNEMALARI'!B473,'[1]-------  H.S.ARA -------'!$H$23:$H$26,2,FALSE)," "))</f>
        <v>0.875</v>
      </c>
      <c r="AX473" s="67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67">
        <f>IF(ISNA('[1]-------  H.S.ARA -------'!$J$23)," ",IF('[1]-------  H.S.ARA -------'!$J$23='CITYLIFE SİNEMALARI'!B473,HLOOKUP('CITYLIFE SİNEMALARI'!B473,'[1]-------  H.S.ARA -------'!$J$23:$J$26,2,FALSE)," "))</f>
        <v>0.96875</v>
      </c>
      <c r="AZ473" s="66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66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66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66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66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66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66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66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69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64" t="str">
        <f t="shared" si="35"/>
        <v>dersimiz atatürk</v>
      </c>
      <c r="C474" s="65"/>
      <c r="D474" s="66">
        <f>IF(ISNA('[1]-------  H.S.ARA -------'!$C$3)," ",IF('[1]-------  H.S.ARA -------'!$C$3='CITYLIFE SİNEMALARI'!B474,HLOOKUP('CITYLIFE SİNEMALARI'!B474,'[1]-------  H.S.ARA -------'!$C$3:$C$6,2,FALSE)," "))</f>
        <v>0.4583333333333333</v>
      </c>
      <c r="E474" s="66">
        <f>IF(ISNA('[1]-------  H.S.ARA -------'!$D$3)," ",IF('[1]-------  H.S.ARA -------'!$D$3='CITYLIFE SİNEMALARI'!B474,HLOOKUP('CITYLIFE SİNEMALARI'!B474,'[1]-------  H.S.ARA -------'!$D$3:$D$6,2,FALSE)," "))</f>
        <v>0.5416666666666666</v>
      </c>
      <c r="F474" s="66">
        <f>IF(ISNA('[1]-------  H.S.ARA -------'!$E$3)," ",IF('[1]-------  H.S.ARA -------'!$E$3='CITYLIFE SİNEMALARI'!B474,HLOOKUP('CITYLIFE SİNEMALARI'!B474,'[1]-------  H.S.ARA -------'!$E$3:$E$6,2,FALSE)," "))</f>
        <v>0.6458333333333334</v>
      </c>
      <c r="G474" s="66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66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66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66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66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67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67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67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67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67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67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67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67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8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8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8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8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8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8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8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8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9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69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69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69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69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9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69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9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70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70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70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70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70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70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70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70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67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67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67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67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67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67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67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67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66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66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66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66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66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66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66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66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69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72" t="str">
        <f t="shared" si="35"/>
        <v>veda</v>
      </c>
      <c r="C475" s="73"/>
      <c r="D475" s="66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66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66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66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66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66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66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66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67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67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67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67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67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67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67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67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68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8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8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8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8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8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8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8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9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69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69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69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69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69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69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9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70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70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70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70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70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70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70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70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67">
        <f>IF(ISNA('[1]-------  H.S.ARA -------'!$C$23)," ",IF('[1]-------  H.S.ARA -------'!$C$23='CITYLIFE SİNEMALARI'!B475,HLOOKUP('CITYLIFE SİNEMALARI'!B475,'[1]-------  H.S.ARA -------'!$C$23:$C$26,2,FALSE)," "))</f>
        <v>0.4583333333333333</v>
      </c>
      <c r="AS475" s="67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67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67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67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67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67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67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66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66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66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66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66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66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66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66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69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64" t="str">
        <f t="shared" si="35"/>
        <v>eyvah eyvah</v>
      </c>
      <c r="C476" s="65"/>
      <c r="D476" s="66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66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66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66">
        <f>IF(ISNA('[1]-------  H.S.ARA -------'!$F$3)," ",IF('[1]-------  H.S.ARA -------'!$F$3='CITYLIFE SİNEMALARI'!B476,HLOOKUP('CITYLIFE SİNEMALARI'!B476,'[1]-------  H.S.ARA -------'!$F$3:$F$6,2,FALSE)," "))</f>
        <v>0.7395833333333334</v>
      </c>
      <c r="H476" s="66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66">
        <f>IF(ISNA('[1]-------  H.S.ARA -------'!$H$3)," ",IF('[1]-------  H.S.ARA -------'!$H$3='CITYLIFE SİNEMALARI'!B476,HLOOKUP('CITYLIFE SİNEMALARI'!B476,'[1]-------  H.S.ARA -------'!$H$3:$H$6,2,FALSE)," "))</f>
        <v>0.8333333333333334</v>
      </c>
      <c r="J476" s="66">
        <f>IF(ISNA('[1]-------  H.S.ARA -------'!$I$3)," ",IF('[1]-------  H.S.ARA -------'!$I$3='CITYLIFE SİNEMALARI'!B476,HLOOKUP('CITYLIFE SİNEMALARI'!B476,'[1]-------  H.S.ARA -------'!$I$3:$I$6,2,FALSE)," "))</f>
        <v>0.9166666666666666</v>
      </c>
      <c r="K476" s="66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67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67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67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67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67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67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67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67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68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68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68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68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68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68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68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8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69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69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9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69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69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9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69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9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70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70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70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70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70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70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70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70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67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67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67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67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67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67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67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67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66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66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66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66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66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66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66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66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69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72" t="str">
        <f t="shared" si="35"/>
        <v>aşkın yaşı yok</v>
      </c>
      <c r="C477" s="73"/>
      <c r="D477" s="66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66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66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66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66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66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66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66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67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67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67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67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67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67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67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67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8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8">
        <f>IF(ISNA('[1]-------  H.S.ARA -------'!$D$11)," ",IF('[1]-------  H.S.ARA -------'!$D$11='CITYLIFE SİNEMALARI'!B477,HLOOKUP('CITYLIFE SİNEMALARI'!B477,'[1]-------  H.S.ARA -------'!$D$11:$D$14,2,FALSE)," "))</f>
        <v>0.5</v>
      </c>
      <c r="V477" s="68">
        <f>IF(ISNA('[1]-------  H.S.ARA -------'!$E$11)," ",IF('[1]-------  H.S.ARA -------'!$E$11='CITYLIFE SİNEMALARI'!B477,HLOOKUP('CITYLIFE SİNEMALARI'!B477,'[1]-------  H.S.ARA -------'!$E$11:$E$14,2,FALSE)," "))</f>
        <v>0.6145833333333334</v>
      </c>
      <c r="W477" s="68">
        <f>IF(ISNA('[1]-------  H.S.ARA -------'!$F$11)," ",IF('[1]-------  H.S.ARA -------'!$F$11='CITYLIFE SİNEMALARI'!B477,HLOOKUP('CITYLIFE SİNEMALARI'!B477,'[1]-------  H.S.ARA -------'!$F$11:$F$14,2,FALSE)," "))</f>
        <v>0.7083333333333334</v>
      </c>
      <c r="X477" s="68">
        <f>IF(ISNA('[1]-------  H.S.ARA -------'!$G$11)," ",IF('[1]-------  H.S.ARA -------'!$G$11='CITYLIFE SİNEMALARI'!B477,HLOOKUP('CITYLIFE SİNEMALARI'!B477,'[1]-------  H.S.ARA -------'!$G$11:$G$14,2,FALSE)," "))</f>
        <v>0.8020833333333334</v>
      </c>
      <c r="Y477" s="68">
        <f>IF(ISNA('[1]-------  H.S.ARA -------'!$H$11)," ",IF('[1]-------  H.S.ARA -------'!$H$11='CITYLIFE SİNEMALARI'!B477,HLOOKUP('CITYLIFE SİNEMALARI'!B477,'[1]-------  H.S.ARA -------'!$H$11:$H$14,2,FALSE)," "))</f>
        <v>0.90625</v>
      </c>
      <c r="Z477" s="68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8">
        <f>IF(ISNA('[1]-------  H.S.ARA -------'!$J$11)," ",IF('[1]-------  H.S.ARA -------'!$J$11='CITYLIFE SİNEMALARI'!B477,HLOOKUP('CITYLIFE SİNEMALARI'!B477,'[1]-------  H.S.ARA -------'!$J$11:$J$14,2,FALSE)," "))</f>
        <v>1</v>
      </c>
      <c r="AB477" s="69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9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9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9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9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69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69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9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70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70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70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70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70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70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70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70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67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67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67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67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67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67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67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67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66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66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66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66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66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66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66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66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69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64" t="str">
        <f t="shared" si="35"/>
        <v>29. uluslararası İstanbul film festivali</v>
      </c>
      <c r="C478" s="65"/>
      <c r="D478" s="66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66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66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66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66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66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66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66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67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67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67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67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67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67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67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67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8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68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8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68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68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68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68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8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69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69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69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9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69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69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69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9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70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70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70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70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70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70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70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70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67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67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67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67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67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67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67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67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66">
        <f>IF(ISNA('[1]-------  H.S.ARA -------'!$C$27)," ",IF('[1]-------  H.S.ARA -------'!$C$27='CITYLIFE SİNEMALARI'!B478,HLOOKUP('CITYLIFE SİNEMALARI'!B478,'[1]-------  H.S.ARA -------'!$C$27:$C$30,2,FALSE)," "))</f>
        <v>0.4583333333333333</v>
      </c>
      <c r="BA478" s="66">
        <f>IF(ISNA('[1]-------  H.S.ARA -------'!$D$27)," ",IF('[1]-------  H.S.ARA -------'!$D$27='CITYLIFE SİNEMALARI'!B478,HLOOKUP('CITYLIFE SİNEMALARI'!B478,'[1]-------  H.S.ARA -------'!$D$27:$D$30,2,FALSE)," "))</f>
        <v>0.5625</v>
      </c>
      <c r="BB478" s="66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66">
        <f>IF(ISNA('[1]-------  H.S.ARA -------'!$F$27)," ",IF('[1]-------  H.S.ARA -------'!$F$27='CITYLIFE SİNEMALARI'!B478,HLOOKUP('CITYLIFE SİNEMALARI'!B478,'[1]-------  H.S.ARA -------'!$F$27:$F$30,2,FALSE)," "))</f>
        <v>0.6666666666666666</v>
      </c>
      <c r="BD478" s="66">
        <f>IF(ISNA('[1]-------  H.S.ARA -------'!$G$27)," ",IF('[1]-------  H.S.ARA -------'!$G$27='CITYLIFE SİNEMALARI'!B478,HLOOKUP('CITYLIFE SİNEMALARI'!B478,'[1]-------  H.S.ARA -------'!$G$27:$G$30,2,FALSE)," "))</f>
        <v>0.7916666666666666</v>
      </c>
      <c r="BE478" s="66">
        <f>IF(ISNA('[1]-------  H.S.ARA -------'!$H$27)," ",IF('[1]-------  H.S.ARA -------'!$H$27='CITYLIFE SİNEMALARI'!B478,HLOOKUP('CITYLIFE SİNEMALARI'!B478,'[1]-------  H.S.ARA -------'!$H$27:$H$30,2,FALSE)," "))</f>
        <v>0.8958333333333334</v>
      </c>
      <c r="BF478" s="66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66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69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64">
        <f t="shared" si="35"/>
        <v>0</v>
      </c>
      <c r="C479" s="65"/>
      <c r="D479" s="66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66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66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66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66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66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66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66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67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67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67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67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67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67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67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67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8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8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8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8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8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8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8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8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9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9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9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9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9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9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9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9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70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70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70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70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70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70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70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70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67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67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67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67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67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67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67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67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66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66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66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66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66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66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66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66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69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64">
        <f t="shared" si="35"/>
        <v>0</v>
      </c>
      <c r="C480" s="65"/>
      <c r="D480" s="66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66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66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66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66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66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66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66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67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67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67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67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67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67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67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67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8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8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8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8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8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8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8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8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9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9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9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9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9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9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9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9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70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70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70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70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70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70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70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70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67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67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67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67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67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67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67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67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66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66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66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66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66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66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66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66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69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64">
        <f t="shared" si="35"/>
        <v>0</v>
      </c>
      <c r="C481" s="65"/>
      <c r="D481" s="66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66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66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66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66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66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66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66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67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67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67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67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67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67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67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67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8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8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8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8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8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8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8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8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9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9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9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9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9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9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9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9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70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70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70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70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70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70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70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70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67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67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67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67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67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67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67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67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66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66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66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66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66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66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66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66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69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64">
        <f t="shared" si="35"/>
        <v>0</v>
      </c>
      <c r="C482" s="65"/>
      <c r="D482" s="66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66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66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66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66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66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66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66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67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67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67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67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67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67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67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67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8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8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8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8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8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8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8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8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9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9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9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9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9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9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9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9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70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70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70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70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70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70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70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70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67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67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67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67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67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67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67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67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66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66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66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66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66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66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66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66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69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64">
        <f t="shared" si="35"/>
        <v>0</v>
      </c>
      <c r="C483" s="65"/>
      <c r="D483" s="66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66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66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66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66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66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66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66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67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67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67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67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67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67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67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67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8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8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8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8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8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8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8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8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9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9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9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9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9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9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9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9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70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70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70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70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70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70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70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70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67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67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67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67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67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67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67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67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66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66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66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66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66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66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66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66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69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64">
        <f t="shared" si="35"/>
        <v>0</v>
      </c>
      <c r="C484" s="65"/>
      <c r="D484" s="66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66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66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66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66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66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66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66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67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67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67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67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67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67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67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67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8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8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8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8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8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8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8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8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9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9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9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9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9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9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9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9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70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70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70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70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70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70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70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70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67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67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67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67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67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67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67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67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66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66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66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66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66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66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66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66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69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64">
        <f t="shared" si="35"/>
        <v>0</v>
      </c>
      <c r="C485" s="65"/>
      <c r="D485" s="66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66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66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66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66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66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66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66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67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67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67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67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67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67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67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67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8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8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8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8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8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8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8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8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9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9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9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9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9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9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9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9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70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70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70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70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70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70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70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70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67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67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67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67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67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67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67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67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66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66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66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66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66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66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66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66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69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64">
        <f t="shared" si="35"/>
        <v>0</v>
      </c>
      <c r="C486" s="65"/>
      <c r="D486" s="66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66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66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66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66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66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66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66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67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67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67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67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67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67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67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67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8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8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8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8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8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8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8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8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9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9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9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9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9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9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9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9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70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70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70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70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70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70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70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70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67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67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67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67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67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67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67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67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66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66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66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66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66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66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66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66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69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74">
        <f t="shared" si="35"/>
        <v>0</v>
      </c>
      <c r="C487" s="75"/>
      <c r="D487" s="66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66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66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66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66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66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66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66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67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67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67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67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67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67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67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67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8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8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8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8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8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8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8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8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9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9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9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9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9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9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9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9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70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70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70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70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70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70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70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70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67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67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67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67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67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67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67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67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66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66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66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66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66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66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66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66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69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74">
        <f t="shared" si="35"/>
        <v>0</v>
      </c>
      <c r="C488" s="75"/>
      <c r="D488" s="66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66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66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66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66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66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66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66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67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67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67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67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67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67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67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67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8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8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8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8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8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8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8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8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9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9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9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9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9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9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9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9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70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70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70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70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70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70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70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70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67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67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67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67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67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67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67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67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66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66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66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66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66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66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66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66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69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74">
        <f t="shared" si="35"/>
        <v>0</v>
      </c>
      <c r="C489" s="75"/>
      <c r="D489" s="66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66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66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66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66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66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66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66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67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67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67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67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67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67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67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67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8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8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8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8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8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8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8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8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9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9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9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9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9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9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9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9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70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70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70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70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70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70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70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70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67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67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67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67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67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67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67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67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66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66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66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66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66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66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66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66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69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74">
        <f t="shared" si="35"/>
        <v>0</v>
      </c>
      <c r="C490" s="75"/>
      <c r="D490" s="66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66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66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66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66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66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66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66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67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67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67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67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67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67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67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67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8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8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8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8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8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8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8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8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9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9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9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9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9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9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9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9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70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70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70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70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70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70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70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70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67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67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67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67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67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67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67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67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66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66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66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66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66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66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66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66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69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74">
        <f t="shared" si="35"/>
        <v>0</v>
      </c>
      <c r="C491" s="75"/>
      <c r="D491" s="66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66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66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66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66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66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66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66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67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67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67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67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67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67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67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67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8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8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8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8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8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8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8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8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9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9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9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9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9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9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9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9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70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70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70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70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70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70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70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70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67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67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67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67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67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67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67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67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66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66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66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66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66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66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66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66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69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74">
        <f t="shared" si="35"/>
        <v>0</v>
      </c>
      <c r="C492" s="75"/>
      <c r="D492" s="66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66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66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66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66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66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66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66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67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67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67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67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67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67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67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67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8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8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8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8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8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8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8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8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9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9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9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9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9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9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9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9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70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70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70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70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70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70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70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70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67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67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67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67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67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67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67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67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66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66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66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66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66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66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66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66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69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74">
        <f t="shared" si="35"/>
        <v>0</v>
      </c>
      <c r="C493" s="75"/>
      <c r="D493" s="66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66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66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66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66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66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66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66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67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67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67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67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67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67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67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67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8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8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8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8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8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8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8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8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9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9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9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9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9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9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9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9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70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70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70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70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70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70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70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70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67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67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67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67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67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67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67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67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66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66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66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66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66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66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66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66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69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74">
        <f t="shared" si="35"/>
        <v>0</v>
      </c>
      <c r="C494" s="75"/>
      <c r="D494" s="66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66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66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66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66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66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66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66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67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67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67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67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67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67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67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67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8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8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8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8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8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8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8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8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9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9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9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9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9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9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9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9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70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70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70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70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70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70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70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70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67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67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67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67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67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67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67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67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66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66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66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66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66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66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66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66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69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74">
        <f t="shared" si="35"/>
        <v>0</v>
      </c>
      <c r="C495" s="75"/>
      <c r="D495" s="66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66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66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66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66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66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66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66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67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67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67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67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67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67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67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67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68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68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68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68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68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68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68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68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69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69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69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69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69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69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69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69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70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70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70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70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70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70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70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70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67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67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67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67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67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67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67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67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66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66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66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66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66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66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66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66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69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74">
        <f t="shared" si="35"/>
        <v>0</v>
      </c>
      <c r="C496" s="75"/>
      <c r="D496" s="66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66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66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66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66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66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66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66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67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67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67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67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67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67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67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67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68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68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68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68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68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68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68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68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69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69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69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69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69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69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69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69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70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70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70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70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70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70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70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70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67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67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67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67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67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67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67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67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66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66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66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66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66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66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66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66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69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74">
        <f t="shared" si="35"/>
        <v>0</v>
      </c>
      <c r="D497" s="66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66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66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66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66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66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66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66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67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67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67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67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67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67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67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67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68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68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68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68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68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68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68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68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69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69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69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69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69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69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69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69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70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70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70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70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70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70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70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70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67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67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67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67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67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67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67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67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66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66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66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66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66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66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66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66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69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74">
        <f t="shared" si="35"/>
        <v>0</v>
      </c>
      <c r="D498" s="66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66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66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66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66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66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66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66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67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67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67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67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67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67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67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67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68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68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68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68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68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68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68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68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69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69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69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69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69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69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69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69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70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70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70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70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70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70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70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70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67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67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67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67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67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67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67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67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66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66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66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66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66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66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66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66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69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ht="12.75">
      <c r="B499" s="76">
        <f t="shared" si="35"/>
        <v>0</v>
      </c>
    </row>
  </sheetData>
  <sheetProtection/>
  <mergeCells count="8">
    <mergeCell ref="A33:C33"/>
    <mergeCell ref="D33:P33"/>
    <mergeCell ref="A1:T1"/>
    <mergeCell ref="A2:T2"/>
    <mergeCell ref="A3:T3"/>
    <mergeCell ref="A4:T4"/>
    <mergeCell ref="C5:D5"/>
    <mergeCell ref="E5:T5"/>
  </mergeCells>
  <conditionalFormatting sqref="D33:P34 A33:C33">
    <cfRule type="cellIs" priority="8" dxfId="1" operator="greaterThan" stopIfTrue="1">
      <formula>0</formula>
    </cfRule>
  </conditionalFormatting>
  <conditionalFormatting sqref="D18:O32 P32 P18:Y31 I17:Y17 H6:H15 I6:O16 D6:G17 P6:U6 P7:Y16">
    <cfRule type="cellIs" priority="6" dxfId="1" operator="lessThan" stopIfTrue="1">
      <formula>0.947222222222222</formula>
    </cfRule>
    <cfRule type="cellIs" priority="7" dxfId="0" operator="greaterThanOrEqual" stopIfTrue="1">
      <formula>0.947916666666667</formula>
    </cfRule>
  </conditionalFormatting>
  <conditionalFormatting sqref="H16:H17">
    <cfRule type="cellIs" priority="5" dxfId="1" operator="lessThan" stopIfTrue="1">
      <formula>0.947222222222222</formula>
    </cfRule>
  </conditionalFormatting>
  <conditionalFormatting sqref="A6:A32">
    <cfRule type="cellIs" priority="4" dxfId="3" operator="greaterThan" stopIfTrue="1">
      <formula>0</formula>
    </cfRule>
  </conditionalFormatting>
  <conditionalFormatting sqref="C6:C32">
    <cfRule type="cellIs" priority="3" dxfId="2" operator="greaterThanOrEqual" stopIfTrue="1">
      <formula>0</formula>
    </cfRule>
  </conditionalFormatting>
  <conditionalFormatting sqref="V6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2010-04-06T09:46:01Z</dcterms:created>
  <dcterms:modified xsi:type="dcterms:W3CDTF">2010-04-06T09:46:45Z</dcterms:modified>
  <cp:category/>
  <cp:version/>
  <cp:contentType/>
  <cp:contentStatus/>
</cp:coreProperties>
</file>